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apitulácia stavby" sheetId="1" state="visible" r:id="rId1"/>
    <sheet xmlns:r="http://schemas.openxmlformats.org/officeDocument/2006/relationships" name="SO 01 - S01 - Rodinný dom" sheetId="2" state="visible" r:id="rId2"/>
    <sheet xmlns:r="http://schemas.openxmlformats.org/officeDocument/2006/relationships" name="SO 08 - S08 - Oplotenie" sheetId="3" state="visible" r:id="rId3"/>
    <sheet xmlns:r="http://schemas.openxmlformats.org/officeDocument/2006/relationships" name="VRN - VRN - Vedľajšie rozpoč..." sheetId="4" state="visible" r:id="rId4"/>
    <sheet xmlns:r="http://schemas.openxmlformats.org/officeDocument/2006/relationships" name="Seznam figur" sheetId="5" state="visible" r:id="rId5"/>
    <sheet xmlns:r="http://schemas.openxmlformats.org/officeDocument/2006/relationships" name="Poznámky k rozpočtu" sheetId="6" state="visible" r:id="rId6"/>
  </sheets>
  <definedNames>
    <definedName name="_xlnm.Print_Area" localSheetId="0">'Rekapitulácia stavby'!$C$82:$AQ$98,'Rekapitulácia stavby'!$D$4:$AO$76</definedName>
    <definedName name="_xlnm.Print_Titles" localSheetId="1">'SO 01 - S01 - Rodinný dom'!$140:$140</definedName>
    <definedName name="_xlnm.Print_Area" localSheetId="1">'SO 01 - S01 - Rodinný dom'!$C$4:$J$76,'SO 01 - S01 - Rodinný dom'!$C$82:$J$122,'SO 01 - S01 - Rodinný dom'!$C$128:$J$616</definedName>
    <definedName name="_xlnm.Print_Titles" localSheetId="2">'SO 08 - S08 - Oplotenie'!$124:$124</definedName>
    <definedName name="_xlnm.Print_Area" localSheetId="2">'SO 08 - S08 - Oplotenie'!$C$4:$J$76,'SO 08 - S08 - Oplotenie'!$C$82:$J$106,'SO 08 - S08 - Oplotenie'!$C$112:$J$176</definedName>
    <definedName name="_xlnm.Print_Titles" localSheetId="3">'VRN - VRN - Vedľajšie rozpoč...'!$117:$117</definedName>
    <definedName name="_xlnm.Print_Area" localSheetId="3">'VRN - VRN - Vedľajšie rozpoč...'!$C$4:$J$76,'VRN - VRN - Vedľajšie rozpoč...'!$C$82:$J$99,'VRN - VRN - Vedľajšie rozpoč...'!$C$105:$J$130</definedName>
    <definedName name="_xlnm.Print_Area" localSheetId="4">'Seznam figur'!$C$3:$F$188</definedName>
    <definedName name="_xlnm.Print_Area" localSheetId="5">'Poznámky k rozpočtu'!$B$2:$B$36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22">
    <font>
      <name val="Calibri"/>
      <family val="2"/>
      <color theme="1"/>
      <sz val="11"/>
      <scheme val="minor"/>
    </font>
    <font>
      <name val="Arial CE"/>
      <sz val="8"/>
    </font>
    <font>
      <name val="Arial CE"/>
      <b val="1"/>
      <sz val="14"/>
    </font>
    <font>
      <name val="Arial CE"/>
      <color rgb="00969696"/>
      <sz val="10"/>
    </font>
    <font>
      <name val="Arial CE"/>
      <b val="1"/>
      <sz val="11"/>
    </font>
    <font>
      <name val="Arial CE"/>
      <b val="1"/>
      <sz val="10"/>
    </font>
    <font>
      <name val="Arial CE"/>
      <color rgb="00969696"/>
      <sz val="8"/>
    </font>
    <font>
      <name val="Arial CE"/>
      <b val="1"/>
      <sz val="12"/>
    </font>
    <font>
      <name val="Arial CE"/>
      <b val="1"/>
      <sz val="8"/>
    </font>
    <font>
      <name val="Arial CE"/>
      <sz val="9"/>
    </font>
    <font>
      <name val="Arial CE"/>
      <color rgb="00003366"/>
      <sz val="8"/>
    </font>
    <font>
      <name val="Arial CE"/>
      <color rgb="00003366"/>
      <sz val="12"/>
    </font>
    <font>
      <name val="Arial CE"/>
      <color rgb="00003366"/>
      <sz val="10"/>
    </font>
    <font>
      <name val="Arial CE"/>
      <color rgb="00969696"/>
      <sz val="7"/>
    </font>
    <font>
      <name val="Arial CE"/>
      <color rgb="00505050"/>
      <sz val="8"/>
    </font>
    <font>
      <name val="Arial CE"/>
      <i val="1"/>
      <color rgb="000000FF"/>
      <sz val="9"/>
    </font>
    <font>
      <name val="Arial CE"/>
      <i val="1"/>
      <color rgb="000000FF"/>
      <sz val="8"/>
    </font>
    <font>
      <name val="Arial CE"/>
      <b val="1"/>
      <color rgb="00960000"/>
      <sz val="12"/>
    </font>
    <font>
      <name val="Arial CE"/>
      <b val="1"/>
      <color rgb="00800000"/>
      <sz val="12"/>
    </font>
    <font>
      <name val="Arial CE"/>
      <sz val="10"/>
    </font>
    <font>
      <name val="Arial CE"/>
      <sz val="11"/>
    </font>
    <font>
      <name val="Arial CE"/>
      <i val="1"/>
      <color rgb="00505050"/>
      <sz val="8"/>
    </font>
  </fonts>
  <fills count="4">
    <fill>
      <patternFill/>
    </fill>
    <fill>
      <patternFill patternType="gray125"/>
    </fill>
    <fill>
      <patternFill patternType="solid">
        <fgColor rgb="00BEBEBE"/>
      </patternFill>
    </fill>
    <fill>
      <patternFill patternType="solid">
        <fgColor rgb="00D2D2D2"/>
      </patternFill>
    </fill>
  </fills>
  <borders count="14">
    <border>
      <left/>
      <right/>
      <top/>
      <bottom/>
      <diagonal/>
    </border>
    <border>
      <left style="hair"/>
      <top style="hair"/>
      <bottom style="hair"/>
    </border>
    <border>
      <top style="hair"/>
      <bottom style="hair"/>
    </border>
    <border>
      <right style="hair"/>
      <top style="hair"/>
      <bottom style="hair"/>
    </border>
    <border>
      <left style="hair"/>
      <right style="hair"/>
      <top style="hair"/>
      <bottom style="hair"/>
    </border>
    <border>
      <bottom style="hair"/>
    </border>
    <border>
      <left/>
      <right/>
      <top/>
      <bottom style="hair"/>
      <diagonal/>
    </border>
    <border>
      <left/>
      <right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 style="hair"/>
      <right/>
      <top style="hair"/>
      <bottom style="hair"/>
    </border>
    <border>
      <right/>
      <top style="hair"/>
      <bottom style="hair"/>
    </border>
    <border>
      <right/>
      <bottom style="hair"/>
    </border>
  </borders>
  <cellStyleXfs count="1">
    <xf numFmtId="0" fontId="0" fillId="0" borderId="0"/>
  </cellStyleXfs>
  <cellXfs count="1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center"/>
    </xf>
    <xf numFmtId="4" fontId="5" fillId="0" borderId="5" applyAlignment="1" pivotButton="0" quotePrefix="0" xfId="0">
      <alignment vertical="center"/>
    </xf>
    <xf numFmtId="0" fontId="0" fillId="0" borderId="6" pivotButton="0" quotePrefix="0" xfId="0"/>
    <xf numFmtId="0" fontId="19" fillId="0" borderId="0" applyAlignment="1" pivotButton="0" quotePrefix="0" xfId="0">
      <alignment horizontal="left" vertical="center"/>
    </xf>
    <xf numFmtId="164" fontId="19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0" fontId="7" fillId="2" borderId="1" applyAlignment="1" pivotButton="0" quotePrefix="0" xfId="0">
      <alignment horizontal="left" vertical="center"/>
    </xf>
    <xf numFmtId="0" fontId="0" fillId="2" borderId="2" pivotButton="0" quotePrefix="0" xfId="0"/>
    <xf numFmtId="0" fontId="7" fillId="2" borderId="2" applyAlignment="1" pivotButton="0" quotePrefix="0" xfId="0">
      <alignment horizontal="right" vertical="center"/>
    </xf>
    <xf numFmtId="0" fontId="7" fillId="2" borderId="2" applyAlignment="1" pivotButton="0" quotePrefix="0" xfId="0">
      <alignment horizontal="center" vertical="center"/>
    </xf>
    <xf numFmtId="0" fontId="0" fillId="0" borderId="8" pivotButton="0" quotePrefix="0" xfId="0"/>
    <xf numFmtId="4" fontId="7" fillId="2" borderId="3" applyAlignment="1" pivotButton="0" quotePrefix="0" xfId="0">
      <alignment vertical="center"/>
    </xf>
    <xf numFmtId="0" fontId="0" fillId="0" borderId="10" pivotButton="0" quotePrefix="0" xfId="0"/>
    <xf numFmtId="0" fontId="8" fillId="0" borderId="0" applyAlignment="1" pivotButton="0" quotePrefix="0" xfId="0">
      <alignment horizontal="left" vertical="center"/>
    </xf>
    <xf numFmtId="165" fontId="1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left" vertical="center"/>
    </xf>
    <xf numFmtId="0" fontId="0" fillId="3" borderId="2" pivotButton="0" quotePrefix="0" xfId="0"/>
    <xf numFmtId="0" fontId="9" fillId="3" borderId="2" applyAlignment="1" pivotButton="0" quotePrefix="0" xfId="0">
      <alignment horizontal="left" vertical="center"/>
    </xf>
    <xf numFmtId="0" fontId="9" fillId="3" borderId="2" applyAlignment="1" pivotButton="0" quotePrefix="0" xfId="0">
      <alignment horizontal="right" vertical="center"/>
    </xf>
    <xf numFmtId="0" fontId="9" fillId="3" borderId="3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4" fontId="7" fillId="0" borderId="0" applyAlignment="1" pivotButton="0" quotePrefix="0" xfId="0">
      <alignment vertical="center"/>
    </xf>
    <xf numFmtId="4" fontId="1" fillId="0" borderId="0" applyAlignment="1" pivotButton="0" quotePrefix="0" xfId="0">
      <alignment vertical="center"/>
    </xf>
    <xf numFmtId="166" fontId="1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4" fontId="20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4" fontId="17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4" fontId="3" fillId="0" borderId="0" applyAlignment="1" pivotButton="0" quotePrefix="0" xfId="0">
      <alignment vertical="center"/>
    </xf>
    <xf numFmtId="164" fontId="3" fillId="0" borderId="0" applyAlignment="1" pivotButton="0" quotePrefix="0" xfId="0">
      <alignment horizontal="right" vertical="center"/>
    </xf>
    <xf numFmtId="0" fontId="1" fillId="2" borderId="2" applyAlignment="1" pivotButton="0" quotePrefix="0" xfId="0">
      <alignment vertical="center"/>
    </xf>
    <xf numFmtId="4" fontId="7" fillId="2" borderId="2" applyAlignment="1" pivotButton="0" quotePrefix="0" xfId="0">
      <alignment vertical="center"/>
    </xf>
    <xf numFmtId="0" fontId="1" fillId="2" borderId="3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 wrapText="1"/>
    </xf>
    <xf numFmtId="0" fontId="9" fillId="3" borderId="0" applyAlignment="1" pivotButton="0" quotePrefix="0" xfId="0">
      <alignment vertical="center"/>
    </xf>
    <xf numFmtId="0" fontId="9" fillId="3" borderId="0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center"/>
    </xf>
    <xf numFmtId="0" fontId="11" fillId="0" borderId="0" applyAlignment="1" pivotButton="0" quotePrefix="0" xfId="0">
      <alignment vertical="center"/>
    </xf>
    <xf numFmtId="0" fontId="11" fillId="0" borderId="5" applyAlignment="1" pivotButton="0" quotePrefix="0" xfId="0">
      <alignment horizontal="left" vertical="center"/>
    </xf>
    <xf numFmtId="0" fontId="11" fillId="0" borderId="5" applyAlignment="1" pivotButton="0" quotePrefix="0" xfId="0">
      <alignment vertical="center"/>
    </xf>
    <xf numFmtId="4" fontId="11" fillId="0" borderId="5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12" fillId="0" borderId="5" applyAlignment="1" pivotButton="0" quotePrefix="0" xfId="0">
      <alignment horizontal="left" vertical="center"/>
    </xf>
    <xf numFmtId="0" fontId="12" fillId="0" borderId="5" applyAlignment="1" pivotButton="0" quotePrefix="0" xfId="0">
      <alignment vertical="center"/>
    </xf>
    <xf numFmtId="4" fontId="12" fillId="0" borderId="5" applyAlignment="1" pivotButton="0" quotePrefix="0" xfId="0">
      <alignment vertical="center"/>
    </xf>
    <xf numFmtId="0" fontId="9" fillId="3" borderId="1" applyAlignment="1" pivotButton="0" quotePrefix="0" xfId="0">
      <alignment horizontal="center" vertical="center" wrapText="1"/>
    </xf>
    <xf numFmtId="0" fontId="9" fillId="3" borderId="2" applyAlignment="1" pivotButton="0" quotePrefix="0" xfId="0">
      <alignment horizontal="center" vertical="center" wrapText="1"/>
    </xf>
    <xf numFmtId="0" fontId="9" fillId="3" borderId="3" applyAlignment="1" pivotButton="0" quotePrefix="0" xfId="0">
      <alignment horizontal="center" vertical="center" wrapText="1"/>
    </xf>
    <xf numFmtId="0" fontId="9" fillId="3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left" vertical="center"/>
    </xf>
    <xf numFmtId="4" fontId="17" fillId="0" borderId="0" pivotButton="0" quotePrefix="0" xfId="0"/>
    <xf numFmtId="4" fontId="8" fillId="0" borderId="0" applyAlignment="1" pivotButton="0" quotePrefix="0" xfId="0">
      <alignment vertical="center"/>
    </xf>
    <xf numFmtId="0" fontId="10" fillId="0" borderId="0" applyAlignment="1" pivotButton="0" quotePrefix="0" xfId="0">
      <alignment horizontal="left"/>
    </xf>
    <xf numFmtId="0" fontId="11" fillId="0" borderId="0" applyAlignment="1" pivotButton="0" quotePrefix="0" xfId="0">
      <alignment horizontal="left"/>
    </xf>
    <xf numFmtId="4" fontId="11" fillId="0" borderId="0" pivotButton="0" quotePrefix="0" xfId="0"/>
    <xf numFmtId="0" fontId="12" fillId="0" borderId="0" applyAlignment="1" pivotButton="0" quotePrefix="0" xfId="0">
      <alignment horizontal="left"/>
    </xf>
    <xf numFmtId="4" fontId="12" fillId="0" borderId="0" pivotButton="0" quotePrefix="0" xfId="0"/>
    <xf numFmtId="0" fontId="9" fillId="0" borderId="4" applyAlignment="1" pivotButton="0" quotePrefix="0" xfId="0">
      <alignment horizontal="center" vertical="center"/>
    </xf>
    <xf numFmtId="49" fontId="9" fillId="0" borderId="4" applyAlignment="1" pivotButton="0" quotePrefix="0" xfId="0">
      <alignment horizontal="left" vertical="center" wrapText="1"/>
    </xf>
    <xf numFmtId="0" fontId="9" fillId="0" borderId="4" applyAlignment="1" pivotButton="0" quotePrefix="0" xfId="0">
      <alignment horizontal="left" vertical="center" wrapText="1"/>
    </xf>
    <xf numFmtId="0" fontId="9" fillId="0" borderId="4" applyAlignment="1" pivotButton="0" quotePrefix="0" xfId="0">
      <alignment horizontal="center" vertical="center" wrapText="1"/>
    </xf>
    <xf numFmtId="167" fontId="9" fillId="0" borderId="4" applyAlignment="1" pivotButton="0" quotePrefix="0" xfId="0">
      <alignment vertical="center"/>
    </xf>
    <xf numFmtId="4" fontId="9" fillId="0" borderId="4" applyAlignment="1" pivotButton="0" quotePrefix="0" xfId="0">
      <alignment vertical="center"/>
    </xf>
    <xf numFmtId="0" fontId="1" fillId="0" borderId="4" applyAlignment="1" pivotButton="0" quotePrefix="0" xfId="0">
      <alignment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 wrapText="1"/>
    </xf>
    <xf numFmtId="167" fontId="14" fillId="0" borderId="0" applyAlignment="1" pivotButton="0" quotePrefix="0" xfId="0">
      <alignment vertical="center"/>
    </xf>
    <xf numFmtId="0" fontId="15" fillId="0" borderId="4" applyAlignment="1" pivotButton="0" quotePrefix="0" xfId="0">
      <alignment horizontal="center" vertical="center"/>
    </xf>
    <xf numFmtId="49" fontId="15" fillId="0" borderId="4" applyAlignment="1" pivotButton="0" quotePrefix="0" xfId="0">
      <alignment horizontal="left" vertical="center" wrapText="1"/>
    </xf>
    <xf numFmtId="0" fontId="15" fillId="0" borderId="4" applyAlignment="1" pivotButton="0" quotePrefix="0" xfId="0">
      <alignment horizontal="left" vertical="center" wrapText="1"/>
    </xf>
    <xf numFmtId="0" fontId="15" fillId="0" borderId="4" applyAlignment="1" pivotButton="0" quotePrefix="0" xfId="0">
      <alignment horizontal="center" vertical="center" wrapText="1"/>
    </xf>
    <xf numFmtId="167" fontId="15" fillId="0" borderId="4" applyAlignment="1" pivotButton="0" quotePrefix="0" xfId="0">
      <alignment vertical="center"/>
    </xf>
    <xf numFmtId="4" fontId="15" fillId="0" borderId="4" applyAlignment="1" pivotButton="0" quotePrefix="0" xfId="0">
      <alignment vertical="center"/>
    </xf>
    <xf numFmtId="0" fontId="16" fillId="0" borderId="4" applyAlignment="1" pivotButton="0" quotePrefix="0" xfId="0">
      <alignment vertical="center"/>
    </xf>
    <xf numFmtId="0" fontId="5" fillId="3" borderId="0" applyAlignment="1" pivotButton="0" quotePrefix="0" xfId="0">
      <alignment horizontal="center" vertical="center"/>
    </xf>
    <xf numFmtId="167" fontId="1" fillId="0" borderId="0" applyAlignment="1" pivotButton="0" quotePrefix="0" xfId="0">
      <alignment horizontal="right" vertical="center"/>
    </xf>
    <xf numFmtId="0" fontId="21" fillId="0" borderId="0" applyAlignment="1" pivotButton="0" quotePrefix="0" xfId="0">
      <alignment horizontal="left" vertical="center" wrapText="1"/>
    </xf>
    <xf numFmtId="167" fontId="14" fillId="0" borderId="0" applyAlignment="1" pivotButton="0" quotePrefix="0" xfId="0">
      <alignment horizontal="right" vertical="center"/>
    </xf>
    <xf numFmtId="167" fontId="8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top" wrapText="1"/>
    </xf>
    <xf numFmtId="0" fontId="19" fillId="0" borderId="0" applyAlignment="1" pivotButton="0" quotePrefix="0" xfId="0">
      <alignment horizontal="left" vertical="top" wrapText="1"/>
    </xf>
    <xf numFmtId="4" fontId="5" fillId="0" borderId="13" applyAlignment="1" pivotButton="0" quotePrefix="0" xfId="0">
      <alignment vertical="center"/>
    </xf>
    <xf numFmtId="164" fontId="19" fillId="0" borderId="0" applyAlignment="1" pivotButton="0" quotePrefix="0" xfId="0">
      <alignment vertical="center"/>
    </xf>
    <xf numFmtId="0" fontId="7" fillId="2" borderId="12" applyAlignment="1" pivotButton="0" quotePrefix="0" xfId="0">
      <alignment horizontal="center" vertical="center"/>
    </xf>
    <xf numFmtId="165" fontId="1" fillId="0" borderId="0" applyAlignment="1" pivotButton="0" quotePrefix="0" xfId="0">
      <alignment horizontal="left" vertical="center"/>
    </xf>
    <xf numFmtId="0" fontId="9" fillId="3" borderId="11" applyAlignment="1" pivotButton="0" quotePrefix="0" xfId="0">
      <alignment horizontal="left" vertical="center"/>
    </xf>
    <xf numFmtId="0" fontId="9" fillId="3" borderId="12" applyAlignment="1" pivotButton="0" quotePrefix="0" xfId="0">
      <alignment horizontal="left" vertical="center"/>
    </xf>
    <xf numFmtId="0" fontId="9" fillId="3" borderId="12" applyAlignment="1" pivotButton="0" quotePrefix="0" xfId="0">
      <alignment horizontal="right" vertical="center"/>
    </xf>
    <xf numFmtId="166" fontId="1" fillId="0" borderId="0" applyAlignment="1" pivotButton="0" quotePrefix="0" xfId="0">
      <alignment vertical="center"/>
    </xf>
    <xf numFmtId="164" fontId="3" fillId="0" borderId="0" applyAlignment="1" pivotButton="0" quotePrefix="0" xfId="0">
      <alignment horizontal="right" vertical="center"/>
    </xf>
    <xf numFmtId="167" fontId="9" fillId="0" borderId="4" applyAlignment="1" pivotButton="0" quotePrefix="0" xfId="0">
      <alignment vertical="center"/>
    </xf>
    <xf numFmtId="167" fontId="14" fillId="0" borderId="0" applyAlignment="1" pivotButton="0" quotePrefix="0" xfId="0">
      <alignment vertical="center"/>
    </xf>
    <xf numFmtId="167" fontId="15" fillId="0" borderId="4" applyAlignment="1" pivotButton="0" quotePrefix="0" xfId="0">
      <alignment vertical="center"/>
    </xf>
    <xf numFmtId="167" fontId="1" fillId="0" borderId="0" applyAlignment="1" pivotButton="0" quotePrefix="0" xfId="0">
      <alignment horizontal="right" vertical="center"/>
    </xf>
    <xf numFmtId="167" fontId="14" fillId="0" borderId="0" applyAlignment="1" pivotButton="0" quotePrefix="0" xfId="0">
      <alignment horizontal="right" vertical="center"/>
    </xf>
    <xf numFmtId="167" fontId="8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M97"/>
  <sheetViews>
    <sheetView showGridLines="0" workbookViewId="0">
      <selection activeCell="A1" sqref="A1"/>
    </sheetView>
  </sheetViews>
  <sheetFormatPr baseColWidth="8" defaultRowHeight="15"/>
  <cols>
    <col width="8.33" customWidth="1" min="1" max="1"/>
    <col width="1.67" customWidth="1" min="2" max="2"/>
    <col width="4.16" customWidth="1" min="3" max="3"/>
    <col width="2.66" customWidth="1" min="4" max="4"/>
    <col width="2.66" customWidth="1" min="5" max="5"/>
    <col width="2.66" customWidth="1" min="6" max="6"/>
    <col width="2.66" customWidth="1" min="7" max="7"/>
    <col width="2.66" customWidth="1" min="8" max="8"/>
    <col width="2.66" customWidth="1" min="9" max="9"/>
    <col width="2.66" customWidth="1" min="10" max="10"/>
    <col width="2.66" customWidth="1" min="11" max="11"/>
    <col width="2.66" customWidth="1" min="12" max="12"/>
    <col width="2.66" customWidth="1" min="13" max="13"/>
    <col width="2.66" customWidth="1" min="14" max="14"/>
    <col width="2.66" customWidth="1" min="15" max="15"/>
    <col width="2.66" customWidth="1" min="16" max="16"/>
    <col width="2.66" customWidth="1" min="17" max="17"/>
    <col width="2.66" customWidth="1" min="18" max="18"/>
    <col width="2.66" customWidth="1" min="19" max="19"/>
    <col width="2.66" customWidth="1" min="20" max="20"/>
    <col width="2.66" customWidth="1" min="21" max="21"/>
    <col width="2.66" customWidth="1" min="22" max="22"/>
    <col width="2.66" customWidth="1" min="23" max="23"/>
    <col width="2.66" customWidth="1" min="24" max="24"/>
    <col width="2.66" customWidth="1" min="25" max="25"/>
    <col width="2.66" customWidth="1" min="26" max="26"/>
    <col width="2.66" customWidth="1" min="27" max="27"/>
    <col width="2.66" customWidth="1" min="28" max="28"/>
    <col width="2.66" customWidth="1" min="29" max="29"/>
    <col width="2.66" customWidth="1" min="30" max="30"/>
    <col width="2.66" customWidth="1" min="31" max="31"/>
    <col width="2.66" customWidth="1" min="32" max="32"/>
    <col width="2.66" customWidth="1" min="33" max="33"/>
    <col width="3.33" customWidth="1" min="34" max="34"/>
    <col width="31.66" customWidth="1" min="35" max="35"/>
    <col width="2.5" customWidth="1" min="36" max="36"/>
    <col width="2.5" customWidth="1" min="37" max="37"/>
    <col width="8.33" customWidth="1" min="38" max="38"/>
    <col width="3.33" customWidth="1" min="39" max="39"/>
    <col width="13.33" customWidth="1" min="40" max="40"/>
    <col width="7.5" customWidth="1" min="41" max="41"/>
    <col width="4.16" customWidth="1" min="42" max="42"/>
    <col hidden="1" width="15.66" customWidth="1" min="43" max="43"/>
    <col width="13.66" customWidth="1" min="44" max="44"/>
    <col hidden="1" width="25.83" customWidth="1" min="45" max="45"/>
    <col hidden="1" width="25.83" customWidth="1" min="46" max="46"/>
    <col hidden="1" width="25.83" customWidth="1" min="47" max="47"/>
    <col hidden="1" width="21.66" customWidth="1" min="48" max="48"/>
    <col hidden="1" width="21.66" customWidth="1" min="49" max="49"/>
    <col hidden="1" width="13" customWidth="1" min="50" max="50"/>
    <col hidden="1" width="13" customWidth="1" min="51" max="51"/>
    <col hidden="1" width="13" customWidth="1" min="52" max="52"/>
    <col hidden="1" width="13" customWidth="1" min="53" max="53"/>
    <col hidden="1" width="13" customWidth="1" min="54" max="54"/>
    <col hidden="1" width="13" customWidth="1" min="55" max="55"/>
    <col hidden="1" width="13" customWidth="1" min="56" max="56"/>
    <col hidden="1" width="13" customWidth="1" min="71" max="71"/>
    <col hidden="1" width="13" customWidth="1" min="72" max="72"/>
    <col hidden="1" width="13" customWidth="1" min="73" max="73"/>
    <col hidden="1" width="13" customWidth="1" min="74" max="74"/>
    <col hidden="1" width="13" customWidth="1" min="75" max="75"/>
    <col hidden="1" width="13" customWidth="1" min="76" max="76"/>
    <col hidden="1" width="13" customWidth="1" min="77" max="77"/>
    <col hidden="1" width="13" customWidth="1" min="78" max="78"/>
    <col hidden="1" width="13" customWidth="1" min="79" max="79"/>
    <col hidden="1" width="13" customWidth="1" min="80" max="80"/>
    <col hidden="1" width="13" customWidth="1" min="81" max="81"/>
    <col hidden="1" width="13" customWidth="1" min="82" max="82"/>
    <col hidden="1" width="13" customWidth="1" min="83" max="83"/>
    <col hidden="1" width="13" customWidth="1" min="84" max="84"/>
    <col hidden="1" width="13" customWidth="1" min="85" max="85"/>
    <col hidden="1" width="13" customWidth="1" min="86" max="86"/>
    <col hidden="1" width="13" customWidth="1" min="87" max="87"/>
    <col hidden="1" width="13" customWidth="1" min="88" max="88"/>
    <col hidden="1" width="13" customWidth="1" min="89" max="89"/>
    <col hidden="1" width="13" customWidth="1" min="90" max="90"/>
    <col hidden="1" width="13" customWidth="1" min="91" max="91"/>
  </cols>
  <sheetData>
    <row r="1">
      <c r="A1" s="1" t="inlineStr">
        <is>
          <t>Export Komplet</t>
        </is>
      </c>
      <c r="BA1" s="2" t="inlineStr">
        <is>
          <t>2.0</t>
        </is>
      </c>
      <c r="BB1" s="2" t="inlineStr">
        <is>
          <t>ZAMOK</t>
        </is>
      </c>
      <c r="BT1" s="2" t="inlineStr">
        <is>
          <t>False</t>
        </is>
      </c>
      <c r="BU1" s="2" t="inlineStr">
        <is>
          <t>False</t>
        </is>
      </c>
      <c r="BV1" s="2" t="inlineStr">
        <is>
          <t>{c6828c9f-3f65-456d-a51a-95de5ca87137}</t>
        </is>
      </c>
    </row>
    <row r="2">
      <c r="BS2" s="2" t="inlineStr">
        <is>
          <t>0,01</t>
        </is>
      </c>
      <c r="BT2" s="2" t="inlineStr">
        <is>
          <t>23</t>
        </is>
      </c>
    </row>
    <row r="3">
      <c r="BS3" s="2" t="inlineStr">
        <is>
          <t>0,01</t>
        </is>
      </c>
      <c r="BT3" s="2" t="inlineStr">
        <is>
          <t>19</t>
        </is>
      </c>
    </row>
    <row r="4" ht="24.96" customHeight="1">
      <c r="D4" s="3" t="inlineStr">
        <is>
          <t>REKAPITULÁCIA STAVBY</t>
        </is>
      </c>
      <c r="AS4" s="1" t="inlineStr">
        <is>
          <t>v ---  níže se nacházejí doplnkové a pomocné údaje k sestavám  --- v</t>
        </is>
      </c>
      <c r="BS4" s="2" t="inlineStr">
        <is>
          <t>0,001</t>
        </is>
      </c>
    </row>
    <row r="5">
      <c r="D5" s="1" t="inlineStr">
        <is>
          <t>Kód:</t>
        </is>
      </c>
      <c r="K5" s="1" t="inlineStr">
        <is>
          <t>UKAZKA</t>
        </is>
      </c>
      <c r="BS5" s="2" t="inlineStr">
        <is>
          <t>0,01</t>
        </is>
      </c>
    </row>
    <row r="6" ht="36.96" customHeight="1">
      <c r="D6" s="4" t="inlineStr">
        <is>
          <t>Stavba:</t>
        </is>
      </c>
      <c r="K6" s="5" t="inlineStr">
        <is>
          <t>Rodinný dom, Košický kraj</t>
        </is>
      </c>
      <c r="BS6" s="2" t="inlineStr">
        <is>
          <t>0,01</t>
        </is>
      </c>
    </row>
    <row r="7">
      <c r="D7" s="1" t="inlineStr">
        <is>
          <t>KSO:</t>
        </is>
      </c>
      <c r="AK7" s="1" t="inlineStr">
        <is>
          <t>CC-SK:</t>
        </is>
      </c>
      <c r="BS7" s="2" t="inlineStr">
        <is>
          <t>0,01</t>
        </is>
      </c>
    </row>
    <row r="8">
      <c r="D8" s="1" t="inlineStr">
        <is>
          <t>Miesto:</t>
        </is>
      </c>
      <c r="K8" s="1" t="inlineStr">
        <is>
          <t>Košický kraj</t>
        </is>
      </c>
      <c r="AK8" s="1" t="inlineStr">
        <is>
          <t>Dátum:</t>
        </is>
      </c>
      <c r="AN8" s="1" t="inlineStr">
        <is>
          <t>10/2026</t>
        </is>
      </c>
      <c r="BS8" s="2" t="inlineStr">
        <is>
          <t>0,01</t>
        </is>
      </c>
    </row>
    <row r="9">
      <c r="BS9" s="2" t="inlineStr">
        <is>
          <t>0,01</t>
        </is>
      </c>
    </row>
    <row r="10">
      <c r="D10" s="1" t="inlineStr">
        <is>
          <t>Zadávateľ:</t>
        </is>
      </c>
      <c r="AK10" s="1" t="inlineStr">
        <is>
          <t>IČO:</t>
        </is>
      </c>
      <c r="AN10" s="1" t="inlineStr"/>
      <c r="BS10" s="2" t="inlineStr">
        <is>
          <t>0,01</t>
        </is>
      </c>
    </row>
    <row r="11">
      <c r="E11" s="1" t="inlineStr">
        <is>
          <t>Anonymizované</t>
        </is>
      </c>
      <c r="AK11" s="1" t="inlineStr">
        <is>
          <t>DIČ:</t>
        </is>
      </c>
      <c r="BS11" s="2" t="inlineStr">
        <is>
          <t>0,01</t>
        </is>
      </c>
    </row>
    <row r="12">
      <c r="BS12" s="2" t="inlineStr">
        <is>
          <t>0,01</t>
        </is>
      </c>
    </row>
    <row r="13">
      <c r="D13" s="1" t="inlineStr">
        <is>
          <t>Zhotoviteľ:</t>
        </is>
      </c>
      <c r="AK13" s="1" t="inlineStr">
        <is>
          <t>IČO:</t>
        </is>
      </c>
      <c r="AN13" s="1" t="inlineStr"/>
      <c r="BS13" s="2" t="inlineStr">
        <is>
          <t>0,01</t>
        </is>
      </c>
    </row>
    <row r="14">
      <c r="E14" s="1" t="inlineStr"/>
      <c r="AK14" s="1" t="inlineStr">
        <is>
          <t>DIČ:</t>
        </is>
      </c>
      <c r="AN14" s="1" t="inlineStr"/>
      <c r="BS14" s="2" t="inlineStr">
        <is>
          <t>0,01</t>
        </is>
      </c>
    </row>
    <row r="15">
      <c r="BS15" s="2" t="inlineStr">
        <is>
          <t>False</t>
        </is>
      </c>
    </row>
    <row r="16">
      <c r="D16" s="1" t="inlineStr">
        <is>
          <t>Projektant:</t>
        </is>
      </c>
      <c r="AK16" s="1" t="inlineStr">
        <is>
          <t>IČO:</t>
        </is>
      </c>
      <c r="AN16" s="1" t="inlineStr"/>
      <c r="BS16" s="2" t="inlineStr">
        <is>
          <t>False</t>
        </is>
      </c>
    </row>
    <row r="17">
      <c r="E17" s="1" t="inlineStr">
        <is>
          <t>Anonymizované</t>
        </is>
      </c>
      <c r="AK17" s="1" t="inlineStr">
        <is>
          <t>DIČ:</t>
        </is>
      </c>
      <c r="BS17" s="2" t="inlineStr">
        <is>
          <t>True</t>
        </is>
      </c>
    </row>
    <row r="18">
      <c r="BS18" s="2" t="inlineStr">
        <is>
          <t>0,01</t>
        </is>
      </c>
    </row>
    <row r="19">
      <c r="D19" s="1" t="inlineStr">
        <is>
          <t>Spracovateľ:</t>
        </is>
      </c>
      <c r="AK19" s="1" t="inlineStr">
        <is>
          <t>IČO:</t>
        </is>
      </c>
      <c r="BS19" s="2" t="inlineStr">
        <is>
          <t>0,01</t>
        </is>
      </c>
    </row>
    <row r="20">
      <c r="E20" s="1" t="inlineStr">
        <is>
          <t xml:space="preserve"> </t>
        </is>
      </c>
      <c r="AK20" s="1" t="inlineStr">
        <is>
          <t>DIČ:</t>
        </is>
      </c>
      <c r="BS20" s="2" t="inlineStr">
        <is>
          <t>True</t>
        </is>
      </c>
    </row>
    <row r="21"/>
    <row r="22">
      <c r="D22" s="1" t="inlineStr">
        <is>
          <t>Poznámka:</t>
        </is>
      </c>
    </row>
    <row r="23" ht="187.5" customHeight="1">
      <c r="E23" s="6" t="inlineStr">
        <is>
          <t>Úplné znenie poznámok je na liste Poznámky k rozpočtu.
Poznámky k rozpočtu:
Sadzbu DPH uvádzame podľa druhu plnenia; konečnú sadzbu určuje platiteľ podľa skutočného plnenia.
Rozpočet slúži ako podklad pre cenovú ponuku, konečnú kontrolu a schválenie vykonáva objednávateľ.
Množstvá vychádzajú z podkladov odovzdaných objednávateľom. Pri zmene alebo upresnení dokumentácie je potrebné rozpočet aktualizovať.
Rozpočet je spracovaný podľa projektu stavby (stavebný zámer a projekt stavby, 08/2026) v cenovej úrovni CENEKON 2026/02 (02/2026). Ceny sú bez DPH.
Rozpočet obsahuje: S01 stavebnú časť rodinného domu (HSV a PSV) a S08 oplotenie s bránami.
Rozpočet neobsahuje: zdravotechniku, ústredné a podlahové vykurovanie, klimatizáciu, elektroinštaláciu a bleskozvod (zemniaci pás v základoch v rozpočte je), elektrický vrátnik bránky a napájanie pohonu brány, vzduchotechniku, prípojky S02 až S06, spevnené plochy S07 vrátane plôch zo zámkovej dlažby a štrkového okapového chodníka, zariaďovacie predmety a sklenené sprchové zásteny, kuchynskú linku, krbové kachle (dodávka investora) a geodetické vytýčenie stavby a sietí (zabezpečuje investor podľa TZ 6.1.1). Tieto časti nemajú v podkladoch samostatný projekt.</t>
        </is>
      </c>
    </row>
    <row r="24"/>
    <row r="25"/>
    <row r="26" ht="25.92" customHeight="1">
      <c r="D26" s="7" t="inlineStr">
        <is>
          <t>Cena bez DPH</t>
        </is>
      </c>
      <c r="AK26" s="96">
        <f>ROUND(AG94,2)</f>
        <v/>
      </c>
      <c r="AL26" s="9" t="n"/>
      <c r="AM26" s="9" t="n"/>
      <c r="AN26" s="9" t="n"/>
      <c r="AO26" s="9" t="n"/>
    </row>
    <row r="27"/>
    <row r="28">
      <c r="L28" s="1" t="inlineStr">
        <is>
          <t>Sadzba dane</t>
        </is>
      </c>
      <c r="W28" s="1" t="inlineStr">
        <is>
          <t>Základ dane</t>
        </is>
      </c>
      <c r="AK28" s="1" t="inlineStr">
        <is>
          <t>Výška dane</t>
        </is>
      </c>
    </row>
    <row r="29" ht="14.4" customHeight="1">
      <c r="D29" s="10" t="inlineStr">
        <is>
          <t>DPH</t>
        </is>
      </c>
      <c r="F29" s="10" t="inlineStr">
        <is>
          <t>základná</t>
        </is>
      </c>
      <c r="L29" s="97" t="n">
        <v>0.23</v>
      </c>
      <c r="W29" s="12">
        <f>ROUND(AZ94, 2)</f>
        <v/>
      </c>
      <c r="AK29" s="12">
        <f>ROUND(AV94, 2)</f>
        <v/>
      </c>
    </row>
    <row r="30" ht="14.4" customHeight="1">
      <c r="F30" s="10" t="inlineStr">
        <is>
          <t>znížená</t>
        </is>
      </c>
      <c r="L30" s="97" t="n">
        <v>0.19</v>
      </c>
      <c r="W30" s="12">
        <f>ROUND(BA94, 2)</f>
        <v/>
      </c>
      <c r="AK30" s="12">
        <f>ROUND(AW94, 2)</f>
        <v/>
      </c>
    </row>
    <row r="31" hidden="1" ht="14.4" customHeight="1">
      <c r="F31" s="10" t="inlineStr">
        <is>
          <t>zákl. prenesená</t>
        </is>
      </c>
      <c r="L31" s="97" t="n">
        <v>0.23</v>
      </c>
      <c r="W31" s="12">
        <f>ROUND(BB94, 2)</f>
        <v/>
      </c>
      <c r="AK31" s="12" t="n">
        <v>0</v>
      </c>
    </row>
    <row r="32" hidden="1" ht="14.4" customHeight="1">
      <c r="F32" s="10" t="inlineStr">
        <is>
          <t>zníž. prenesená</t>
        </is>
      </c>
      <c r="L32" s="97" t="n">
        <v>0.19</v>
      </c>
      <c r="W32" s="12">
        <f>ROUND(BC94, 2)</f>
        <v/>
      </c>
      <c r="AK32" s="12" t="n">
        <v>0</v>
      </c>
    </row>
    <row r="33" hidden="1" ht="14.4" customHeight="1">
      <c r="F33" s="10" t="inlineStr">
        <is>
          <t>nulová</t>
        </is>
      </c>
      <c r="L33" s="97" t="n">
        <v>0</v>
      </c>
      <c r="W33" s="12">
        <f>ROUND(BD94, 2)</f>
        <v/>
      </c>
      <c r="AK33" s="12" t="n">
        <v>0</v>
      </c>
    </row>
    <row r="34"/>
    <row r="35" ht="25.92" customHeight="1">
      <c r="D35" s="13" t="inlineStr">
        <is>
          <t>Cena s DPH</t>
        </is>
      </c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  <c r="O35" s="14" t="n"/>
      <c r="P35" s="14" t="n"/>
      <c r="Q35" s="14" t="n"/>
      <c r="R35" s="14" t="n"/>
      <c r="S35" s="14" t="n"/>
      <c r="T35" s="15" t="inlineStr">
        <is>
          <t>v</t>
        </is>
      </c>
      <c r="U35" s="14" t="n"/>
      <c r="V35" s="14" t="n"/>
      <c r="W35" s="14" t="n"/>
      <c r="X35" s="98" t="inlineStr">
        <is>
          <t>EUR</t>
        </is>
      </c>
      <c r="Y35" s="17" t="n"/>
      <c r="Z35" s="17" t="n"/>
      <c r="AA35" s="17" t="n"/>
      <c r="AB35" s="17" t="n"/>
      <c r="AC35" s="14" t="n"/>
      <c r="AD35" s="14" t="n"/>
      <c r="AE35" s="14" t="n"/>
      <c r="AF35" s="14" t="n"/>
      <c r="AG35" s="14" t="n"/>
      <c r="AH35" s="14" t="n"/>
      <c r="AI35" s="14" t="n"/>
      <c r="AJ35" s="14" t="n"/>
      <c r="AK35" s="18">
        <f>SUM(AK26:AK33)</f>
        <v/>
      </c>
      <c r="AL35" s="17" t="n"/>
      <c r="AM35" s="17" t="n"/>
      <c r="AN35" s="17" t="n"/>
      <c r="AO35" s="19" t="n"/>
    </row>
    <row r="36"/>
    <row r="37"/>
    <row r="38"/>
    <row r="39"/>
    <row r="40"/>
    <row r="41"/>
    <row r="42"/>
    <row r="43"/>
    <row r="44"/>
    <row r="45"/>
    <row r="46"/>
    <row r="47"/>
    <row r="48"/>
    <row r="49">
      <c r="D49" s="20" t="inlineStr">
        <is>
          <t>Projektant</t>
        </is>
      </c>
      <c r="AH49" s="20" t="inlineStr">
        <is>
          <t>Spracovateľ</t>
        </is>
      </c>
    </row>
    <row r="50"/>
    <row r="51"/>
    <row r="52"/>
    <row r="53"/>
    <row r="54"/>
    <row r="55"/>
    <row r="56"/>
    <row r="57"/>
    <row r="58"/>
    <row r="59"/>
    <row r="60">
      <c r="D60" s="1" t="inlineStr">
        <is>
          <t>Dátum a podpis:</t>
        </is>
      </c>
      <c r="V60" s="1" t="inlineStr">
        <is>
          <t>Pečiatka</t>
        </is>
      </c>
      <c r="AH60" s="1" t="inlineStr">
        <is>
          <t>Dátum a podpis:</t>
        </is>
      </c>
      <c r="AM60" s="1" t="inlineStr">
        <is>
          <t>Pečiatka</t>
        </is>
      </c>
    </row>
    <row r="61"/>
    <row r="62"/>
    <row r="63"/>
    <row r="64">
      <c r="D64" s="20" t="inlineStr">
        <is>
          <t>Objednávateľ</t>
        </is>
      </c>
      <c r="AH64" s="20" t="inlineStr">
        <is>
          <t>Zhotoviteľ</t>
        </is>
      </c>
    </row>
    <row r="65"/>
    <row r="66"/>
    <row r="67"/>
    <row r="68"/>
    <row r="69"/>
    <row r="70"/>
    <row r="71"/>
    <row r="72"/>
    <row r="73"/>
    <row r="74"/>
    <row r="75">
      <c r="D75" s="1" t="inlineStr">
        <is>
          <t>Dátum a podpis:</t>
        </is>
      </c>
      <c r="V75" s="1" t="inlineStr">
        <is>
          <t>Pečiatka</t>
        </is>
      </c>
      <c r="AH75" s="1" t="inlineStr">
        <is>
          <t>Dátum a podpis:</t>
        </is>
      </c>
      <c r="AM75" s="1" t="inlineStr">
        <is>
          <t>Pečiatka</t>
        </is>
      </c>
    </row>
    <row r="76"/>
    <row r="77"/>
    <row r="78"/>
    <row r="79"/>
    <row r="80"/>
    <row r="81"/>
    <row r="82" ht="24.96" customHeight="1">
      <c r="C82" s="3" t="inlineStr">
        <is>
          <t>REKAPITULÁCIA OBJEKTOV STAVBY A SÚPISOV PRÁC</t>
        </is>
      </c>
    </row>
    <row r="83"/>
    <row r="84">
      <c r="C84" s="1" t="inlineStr">
        <is>
          <t>Kód:</t>
        </is>
      </c>
      <c r="L84" s="1">
        <f>K5</f>
        <v/>
      </c>
    </row>
    <row r="85">
      <c r="C85" s="4" t="inlineStr">
        <is>
          <t>Stavba:</t>
        </is>
      </c>
      <c r="L85" s="5">
        <f>K6</f>
        <v/>
      </c>
    </row>
    <row r="86"/>
    <row r="87">
      <c r="C87" s="1" t="inlineStr">
        <is>
          <t>Miesto:</t>
        </is>
      </c>
      <c r="L87" s="20">
        <f>IF(K8="","",K8)</f>
        <v/>
      </c>
      <c r="AI87" s="1" t="inlineStr">
        <is>
          <t>Dátum:</t>
        </is>
      </c>
      <c r="AM87" s="99">
        <f>IF(AN8= "","",AN8)</f>
        <v/>
      </c>
    </row>
    <row r="88"/>
    <row r="89">
      <c r="C89" s="1" t="inlineStr">
        <is>
          <t>Zadávateľ:</t>
        </is>
      </c>
      <c r="L89" s="1">
        <f>IF(E11= "","",E11)</f>
        <v/>
      </c>
      <c r="AI89" s="1" t="inlineStr">
        <is>
          <t>Projektant:</t>
        </is>
      </c>
      <c r="AM89" s="1">
        <f>IF(E17="","",E17)</f>
        <v/>
      </c>
      <c r="AS89" s="1" t="inlineStr">
        <is>
          <t>Informatívne údaje z listov zákaziek</t>
        </is>
      </c>
    </row>
    <row r="90">
      <c r="C90" s="1" t="inlineStr">
        <is>
          <t>Zhotoviteľ:</t>
        </is>
      </c>
      <c r="L90" s="1">
        <f>IF(E14="","",E14)</f>
        <v/>
      </c>
      <c r="AI90" s="1" t="inlineStr">
        <is>
          <t>Spracovateľ:</t>
        </is>
      </c>
      <c r="AM90" s="1">
        <f>IF(E20="","",E20)</f>
        <v/>
      </c>
    </row>
    <row r="91"/>
    <row r="92" ht="29.28" customHeight="1">
      <c r="C92" s="100" t="inlineStr">
        <is>
          <t>Kód</t>
        </is>
      </c>
      <c r="D92" s="17" t="n"/>
      <c r="E92" s="17" t="n"/>
      <c r="F92" s="17" t="n"/>
      <c r="G92" s="17" t="n"/>
      <c r="H92" s="23" t="n"/>
      <c r="I92" s="101" t="inlineStr">
        <is>
          <t>Popis</t>
        </is>
      </c>
      <c r="J92" s="17" t="n"/>
      <c r="K92" s="17" t="n"/>
      <c r="L92" s="17" t="n"/>
      <c r="M92" s="17" t="n"/>
      <c r="N92" s="17" t="n"/>
      <c r="O92" s="17" t="n"/>
      <c r="P92" s="17" t="n"/>
      <c r="Q92" s="17" t="n"/>
      <c r="R92" s="17" t="n"/>
      <c r="S92" s="17" t="n"/>
      <c r="T92" s="17" t="n"/>
      <c r="U92" s="17" t="n"/>
      <c r="V92" s="17" t="n"/>
      <c r="W92" s="17" t="n"/>
      <c r="X92" s="17" t="n"/>
      <c r="Y92" s="17" t="n"/>
      <c r="Z92" s="17" t="n"/>
      <c r="AA92" s="17" t="n"/>
      <c r="AB92" s="17" t="n"/>
      <c r="AC92" s="17" t="n"/>
      <c r="AD92" s="17" t="n"/>
      <c r="AE92" s="17" t="n"/>
      <c r="AF92" s="17" t="n"/>
      <c r="AG92" s="102" t="inlineStr">
        <is>
          <t>Cena bez DPH [EUR]</t>
        </is>
      </c>
      <c r="AH92" s="17" t="n"/>
      <c r="AI92" s="17" t="n"/>
      <c r="AJ92" s="17" t="n"/>
      <c r="AK92" s="17" t="n"/>
      <c r="AL92" s="17" t="n"/>
      <c r="AM92" s="17" t="n"/>
      <c r="AN92" s="26" t="inlineStr">
        <is>
          <t>Cena s DPH [EUR]</t>
        </is>
      </c>
      <c r="AO92" s="17" t="n"/>
      <c r="AP92" s="19" t="n"/>
      <c r="AQ92" s="27" t="inlineStr">
        <is>
          <t>Typ</t>
        </is>
      </c>
      <c r="AS92" s="28" t="inlineStr">
        <is>
          <t>z toho Ostat.
náklady [EUR]</t>
        </is>
      </c>
      <c r="AT92" s="28" t="inlineStr">
        <is>
          <t>DPH [EUR]</t>
        </is>
      </c>
      <c r="AU92" s="28" t="inlineStr">
        <is>
          <t>Normohodiny [h]</t>
        </is>
      </c>
      <c r="AV92" s="28" t="inlineStr">
        <is>
          <t>DPH základná [EUR]</t>
        </is>
      </c>
      <c r="AW92" s="28" t="inlineStr">
        <is>
          <t>DPH znížená [EUR]</t>
        </is>
      </c>
      <c r="AX92" s="28" t="inlineStr">
        <is>
          <t>DPH základná prenesená
[EUR]</t>
        </is>
      </c>
      <c r="AY92" s="28" t="inlineStr">
        <is>
          <t>DPH znížená prenesená
[EUR]</t>
        </is>
      </c>
      <c r="AZ92" s="28" t="inlineStr">
        <is>
          <t>Základňa
DPH základná</t>
        </is>
      </c>
      <c r="BA92" s="28" t="inlineStr">
        <is>
          <t>Základňa
DPH znížená</t>
        </is>
      </c>
      <c r="BB92" s="28" t="inlineStr">
        <is>
          <t>Základňa
DPH zákl. prenesená</t>
        </is>
      </c>
      <c r="BC92" s="28" t="inlineStr">
        <is>
          <t>Základňa
DPH zníž. prenesená</t>
        </is>
      </c>
      <c r="BD92" s="28" t="inlineStr">
        <is>
          <t>Základňa
DPH nulová</t>
        </is>
      </c>
    </row>
    <row r="93"/>
    <row r="94" ht="32.4" customHeight="1">
      <c r="C94" s="29" t="inlineStr">
        <is>
          <t>Náklady z rozpočtov</t>
        </is>
      </c>
      <c r="AG94" s="30">
        <f>ROUND(SUM(AG95:AG97),2)</f>
        <v/>
      </c>
      <c r="AN94" s="30">
        <f>SUM(AG94,AT94)</f>
        <v/>
      </c>
      <c r="AS94" s="31">
        <f>ROUND(SUM(AS95:AS97),2)</f>
        <v/>
      </c>
      <c r="AT94" s="31">
        <f>ROUND(SUM(AV94:AW94),2)</f>
        <v/>
      </c>
      <c r="AU94" s="103">
        <f>ROUND(SUM(AU95:AU97),5)</f>
        <v/>
      </c>
      <c r="AV94" s="31">
        <f>ROUND(AZ94*L29,2)</f>
        <v/>
      </c>
      <c r="AW94" s="31">
        <f>ROUND(BA94*L30,2)</f>
        <v/>
      </c>
      <c r="AX94" s="31">
        <f>ROUND(BB94*L29,2)</f>
        <v/>
      </c>
      <c r="AY94" s="31">
        <f>ROUND(BC94*L30,2)</f>
        <v/>
      </c>
      <c r="AZ94" s="31">
        <f>ROUND(SUM(AZ95:AZ97),2)</f>
        <v/>
      </c>
      <c r="BA94" s="31">
        <f>ROUND(SUM(BA95:BA97),2)</f>
        <v/>
      </c>
      <c r="BB94" s="31">
        <f>ROUND(SUM(BB95:BB97),2)</f>
        <v/>
      </c>
      <c r="BC94" s="31">
        <f>ROUND(SUM(BC95:BC97),2)</f>
        <v/>
      </c>
      <c r="BD94" s="31">
        <f>ROUND(SUM(BD95:BD97),2)</f>
        <v/>
      </c>
      <c r="BS94" s="33" t="inlineStr">
        <is>
          <t>D</t>
        </is>
      </c>
      <c r="BT94" s="33" t="inlineStr">
        <is>
          <t>0</t>
        </is>
      </c>
      <c r="BU94" s="2" t="inlineStr">
        <is>
          <t>###NOIMPORT###</t>
        </is>
      </c>
      <c r="BV94" s="33" t="inlineStr">
        <is>
          <t>IMPORT</t>
        </is>
      </c>
      <c r="BW94" s="33" t="inlineStr">
        <is>
          <t>{c6828c9f-3f65-456d-a51a-95de5ca87137}</t>
        </is>
      </c>
      <c r="BX94" s="33" t="inlineStr">
        <is>
          <t>{00000000-0000-0000-0000-000000000000}</t>
        </is>
      </c>
    </row>
    <row r="95" ht="16.5" customHeight="1">
      <c r="A95" s="1" t="inlineStr">
        <is>
          <t>/</t>
        </is>
      </c>
      <c r="D95" s="4" t="inlineStr">
        <is>
          <t>SO 01</t>
        </is>
      </c>
      <c r="J95" s="5" t="inlineStr">
        <is>
          <t>S01 - Rodinný dom</t>
        </is>
      </c>
      <c r="AG95" s="34">
        <f>'SO 01 - S01 - Rodinný dom'!J30</f>
        <v/>
      </c>
      <c r="AN95" s="34">
        <f>SUM(AG95,AT95)</f>
        <v/>
      </c>
      <c r="AQ95" s="20" t="inlineStr">
        <is>
          <t>STA</t>
        </is>
      </c>
      <c r="AS95" s="31" t="n">
        <v>0</v>
      </c>
      <c r="AT95" s="31">
        <f>ROUND(SUM(AV95:AW95),2)</f>
        <v/>
      </c>
      <c r="AU95" s="103">
        <f>'SO 01 - S01 - Rodinný dom'!P141</f>
        <v/>
      </c>
      <c r="AV95" s="31">
        <f>'SO 01 - S01 - Rodinný dom'!J33</f>
        <v/>
      </c>
      <c r="AW95" s="31">
        <f>'SO 01 - S01 - Rodinný dom'!J34</f>
        <v/>
      </c>
      <c r="AX95" s="31">
        <f>'SO 01 - S01 - Rodinný dom'!J35</f>
        <v/>
      </c>
      <c r="AY95" s="31">
        <f>'SO 01 - S01 - Rodinný dom'!J36</f>
        <v/>
      </c>
      <c r="AZ95" s="31">
        <f>'SO 01 - S01 - Rodinný dom'!F33</f>
        <v/>
      </c>
      <c r="BA95" s="31">
        <f>'SO 01 - S01 - Rodinný dom'!F34</f>
        <v/>
      </c>
      <c r="BB95" s="31">
        <f>'SO 01 - S01 - Rodinný dom'!F35</f>
        <v/>
      </c>
      <c r="BC95" s="31">
        <f>'SO 01 - S01 - Rodinný dom'!F36</f>
        <v/>
      </c>
      <c r="BD95" s="31">
        <f>'SO 01 - S01 - Rodinný dom'!F37</f>
        <v/>
      </c>
      <c r="BT95" s="2" t="inlineStr">
        <is>
          <t>1</t>
        </is>
      </c>
      <c r="BV95" s="2" t="inlineStr">
        <is>
          <t>IMPORT</t>
        </is>
      </c>
      <c r="BW95" s="2" t="inlineStr">
        <is>
          <t>{b0869ecf-e606-426e-a13b-e4388be6ceba}</t>
        </is>
      </c>
      <c r="BX95" s="2" t="inlineStr">
        <is>
          <t>{c6828c9f-3f65-456d-a51a-95de5ca87137}</t>
        </is>
      </c>
      <c r="CM95" s="2" t="inlineStr">
        <is>
          <t>1</t>
        </is>
      </c>
    </row>
    <row r="96" ht="16.5" customHeight="1">
      <c r="A96" s="1" t="inlineStr">
        <is>
          <t>/</t>
        </is>
      </c>
      <c r="D96" s="4" t="inlineStr">
        <is>
          <t>SO 08</t>
        </is>
      </c>
      <c r="J96" s="5" t="inlineStr">
        <is>
          <t>S08 - Oplotenie</t>
        </is>
      </c>
      <c r="AG96" s="34">
        <f>'SO 08 - S08 - Oplotenie'!J30</f>
        <v/>
      </c>
      <c r="AN96" s="34">
        <f>SUM(AG96,AT96)</f>
        <v/>
      </c>
      <c r="AQ96" s="20" t="inlineStr">
        <is>
          <t>STA</t>
        </is>
      </c>
      <c r="AS96" s="31" t="n">
        <v>0</v>
      </c>
      <c r="AT96" s="31">
        <f>ROUND(SUM(AV96:AW96),2)</f>
        <v/>
      </c>
      <c r="AU96" s="103">
        <f>'SO 08 - S08 - Oplotenie'!P125</f>
        <v/>
      </c>
      <c r="AV96" s="31">
        <f>'SO 08 - S08 - Oplotenie'!J33</f>
        <v/>
      </c>
      <c r="AW96" s="31">
        <f>'SO 08 - S08 - Oplotenie'!J34</f>
        <v/>
      </c>
      <c r="AX96" s="31">
        <f>'SO 08 - S08 - Oplotenie'!J35</f>
        <v/>
      </c>
      <c r="AY96" s="31">
        <f>'SO 08 - S08 - Oplotenie'!J36</f>
        <v/>
      </c>
      <c r="AZ96" s="31">
        <f>'SO 08 - S08 - Oplotenie'!F33</f>
        <v/>
      </c>
      <c r="BA96" s="31">
        <f>'SO 08 - S08 - Oplotenie'!F34</f>
        <v/>
      </c>
      <c r="BB96" s="31">
        <f>'SO 08 - S08 - Oplotenie'!F35</f>
        <v/>
      </c>
      <c r="BC96" s="31">
        <f>'SO 08 - S08 - Oplotenie'!F36</f>
        <v/>
      </c>
      <c r="BD96" s="31">
        <f>'SO 08 - S08 - Oplotenie'!F37</f>
        <v/>
      </c>
      <c r="BT96" s="2" t="inlineStr">
        <is>
          <t>1</t>
        </is>
      </c>
      <c r="BV96" s="2" t="inlineStr">
        <is>
          <t>IMPORT</t>
        </is>
      </c>
      <c r="BW96" s="2" t="inlineStr">
        <is>
          <t>{cc7b13c2-0e2a-4347-8aa8-ea302485788f}</t>
        </is>
      </c>
      <c r="BX96" s="2" t="inlineStr">
        <is>
          <t>{c6828c9f-3f65-456d-a51a-95de5ca87137}</t>
        </is>
      </c>
      <c r="CM96" s="2" t="inlineStr">
        <is>
          <t>1</t>
        </is>
      </c>
    </row>
    <row r="97" ht="16.5" customHeight="1">
      <c r="A97" s="1" t="inlineStr">
        <is>
          <t>/</t>
        </is>
      </c>
      <c r="D97" s="4" t="inlineStr">
        <is>
          <t>VRN</t>
        </is>
      </c>
      <c r="J97" s="5" t="inlineStr">
        <is>
          <t>VRN - Vedľajšie rozpočtové náklady</t>
        </is>
      </c>
      <c r="AG97" s="34">
        <f>'VRN - VRN - Vedľajšie rozpoč...'!J30</f>
        <v/>
      </c>
      <c r="AN97" s="34">
        <f>SUM(AG97,AT97)</f>
        <v/>
      </c>
      <c r="AQ97" s="20" t="inlineStr">
        <is>
          <t>STA</t>
        </is>
      </c>
      <c r="AS97" s="31" t="n">
        <v>0</v>
      </c>
      <c r="AT97" s="31">
        <f>ROUND(SUM(AV97:AW97),2)</f>
        <v/>
      </c>
      <c r="AU97" s="103">
        <f>'VRN - VRN - Vedľajšie rozpoč...'!P118</f>
        <v/>
      </c>
      <c r="AV97" s="31">
        <f>'VRN - VRN - Vedľajšie rozpoč...'!J33</f>
        <v/>
      </c>
      <c r="AW97" s="31">
        <f>'VRN - VRN - Vedľajšie rozpoč...'!J34</f>
        <v/>
      </c>
      <c r="AX97" s="31">
        <f>'VRN - VRN - Vedľajšie rozpoč...'!J35</f>
        <v/>
      </c>
      <c r="AY97" s="31">
        <f>'VRN - VRN - Vedľajšie rozpoč...'!J36</f>
        <v/>
      </c>
      <c r="AZ97" s="31">
        <f>'VRN - VRN - Vedľajšie rozpoč...'!F33</f>
        <v/>
      </c>
      <c r="BA97" s="31">
        <f>'VRN - VRN - Vedľajšie rozpoč...'!F34</f>
        <v/>
      </c>
      <c r="BB97" s="31">
        <f>'VRN - VRN - Vedľajšie rozpoč...'!F35</f>
        <v/>
      </c>
      <c r="BC97" s="31">
        <f>'VRN - VRN - Vedľajšie rozpoč...'!F36</f>
        <v/>
      </c>
      <c r="BD97" s="31">
        <f>'VRN - VRN - Vedľajšie rozpoč...'!F37</f>
        <v/>
      </c>
      <c r="BT97" s="2" t="inlineStr">
        <is>
          <t>1</t>
        </is>
      </c>
      <c r="BV97" s="2" t="inlineStr">
        <is>
          <t>IMPORT</t>
        </is>
      </c>
      <c r="BW97" s="2" t="inlineStr">
        <is>
          <t>{f50f342d-77bb-45c3-82d2-b7c9ee3e43cd}</t>
        </is>
      </c>
      <c r="BX97" s="2" t="inlineStr">
        <is>
          <t>{c6828c9f-3f65-456d-a51a-95de5ca87137}</t>
        </is>
      </c>
      <c r="CM97" s="2" t="inlineStr">
        <is>
          <t>1</t>
        </is>
      </c>
    </row>
  </sheetData>
  <mergeCells count="48">
    <mergeCell ref="AN95:AP95"/>
    <mergeCell ref="C92:G92"/>
    <mergeCell ref="E23:AN23"/>
    <mergeCell ref="AM90:AP90"/>
    <mergeCell ref="AN94:AP94"/>
    <mergeCell ref="J97:AF97"/>
    <mergeCell ref="L32:P32"/>
    <mergeCell ref="W32:AE32"/>
    <mergeCell ref="AS89:AT91"/>
    <mergeCell ref="AG92:AM92"/>
    <mergeCell ref="L28:P28"/>
    <mergeCell ref="W31:AE31"/>
    <mergeCell ref="AK28:AO28"/>
    <mergeCell ref="AN96:AP96"/>
    <mergeCell ref="D96:H96"/>
    <mergeCell ref="AM89:AP89"/>
    <mergeCell ref="D95:H95"/>
    <mergeCell ref="I92:AF92"/>
    <mergeCell ref="AK30:AO30"/>
    <mergeCell ref="L33:P33"/>
    <mergeCell ref="K6:AO6"/>
    <mergeCell ref="AK33:AO33"/>
    <mergeCell ref="L85:AO85"/>
    <mergeCell ref="AG94:AM94"/>
    <mergeCell ref="L30:P30"/>
    <mergeCell ref="D97:H97"/>
    <mergeCell ref="AK26:AO26"/>
    <mergeCell ref="AK35:AO35"/>
    <mergeCell ref="L29:P29"/>
    <mergeCell ref="W29:AE29"/>
    <mergeCell ref="AK29:AO29"/>
    <mergeCell ref="AM87:AN87"/>
    <mergeCell ref="W28:AE28"/>
    <mergeCell ref="K5:AO5"/>
    <mergeCell ref="J95:AF95"/>
    <mergeCell ref="AG96:AM96"/>
    <mergeCell ref="AG95:AM95"/>
    <mergeCell ref="L31:P31"/>
    <mergeCell ref="X35:AB35"/>
    <mergeCell ref="AK31:AO31"/>
    <mergeCell ref="AN97:AP97"/>
    <mergeCell ref="AN92:AP92"/>
    <mergeCell ref="W33:AE33"/>
    <mergeCell ref="J96:AF96"/>
    <mergeCell ref="AG97:AM97"/>
    <mergeCell ref="AR2:BE2"/>
    <mergeCell ref="W30:AE30"/>
    <mergeCell ref="AK32:AO32"/>
  </mergeCells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M616"/>
  <sheetViews>
    <sheetView showGridLines="0" workbookViewId="0">
      <selection activeCell="A1" sqref="A1"/>
    </sheetView>
  </sheetViews>
  <sheetFormatPr baseColWidth="8" defaultRowHeight="15"/>
  <cols>
    <col width="8.33" customWidth="1" min="1" max="1"/>
    <col width="1.17" customWidth="1" min="2" max="2"/>
    <col width="4.16" customWidth="1" min="3" max="3"/>
    <col width="4.33" customWidth="1" min="4" max="4"/>
    <col width="17.16" customWidth="1" min="5" max="5"/>
    <col width="50.83" customWidth="1" min="6" max="6"/>
    <col width="7.5" customWidth="1" min="7" max="7"/>
    <col width="14" customWidth="1" min="8" max="8"/>
    <col width="15.83" customWidth="1" min="9" max="9"/>
    <col width="22.33" customWidth="1" min="10" max="10"/>
    <col hidden="1" width="22.33" customWidth="1" min="11" max="11"/>
    <col width="9.33" customWidth="1" min="12" max="12"/>
    <col hidden="1" width="10.83" customWidth="1" min="13" max="13"/>
    <col hidden="1" width="9.33" customWidth="1" min="14" max="14"/>
    <col hidden="1" width="14.17" customWidth="1" min="15" max="15"/>
    <col hidden="1" width="14.17" customWidth="1" min="16" max="16"/>
    <col hidden="1" width="14.17" customWidth="1" min="17" max="17"/>
    <col hidden="1" width="14.17" customWidth="1" min="18" max="18"/>
    <col hidden="1" width="14.17" customWidth="1" min="19" max="19"/>
    <col hidden="1" width="14.17" customWidth="1" min="20" max="20"/>
    <col hidden="1" width="16.33" customWidth="1" min="21" max="21"/>
    <col hidden="1" width="9.33" customWidth="1" min="44" max="44"/>
    <col hidden="1" width="9.33" customWidth="1" min="45" max="45"/>
    <col hidden="1" width="9.33" customWidth="1" min="46" max="46"/>
    <col hidden="1" width="9.33" customWidth="1" min="47" max="47"/>
    <col hidden="1" width="9.33" customWidth="1" min="48" max="48"/>
    <col hidden="1" width="9.33" customWidth="1" min="49" max="49"/>
    <col hidden="1" width="9.33" customWidth="1" min="50" max="50"/>
    <col hidden="1" width="9.33" customWidth="1" min="51" max="51"/>
    <col hidden="1" width="9.33" customWidth="1" min="52" max="52"/>
    <col hidden="1" width="9.33" customWidth="1" min="53" max="53"/>
    <col hidden="1" width="9.33" customWidth="1" min="54" max="54"/>
    <col hidden="1" width="9.33" customWidth="1" min="55" max="55"/>
    <col hidden="1" width="9.33" customWidth="1" min="56" max="56"/>
    <col hidden="1" width="9.33" customWidth="1" min="57" max="57"/>
    <col hidden="1" width="9.33" customWidth="1" min="58" max="58"/>
    <col hidden="1" width="9.33" customWidth="1" min="59" max="59"/>
    <col hidden="1" width="9.33" customWidth="1" min="60" max="60"/>
    <col hidden="1" width="9.33" customWidth="1" min="61" max="61"/>
    <col hidden="1" width="9.33" customWidth="1" min="62" max="62"/>
    <col hidden="1" width="9.33" customWidth="1" min="63" max="63"/>
    <col hidden="1" width="9.33" customWidth="1" min="64" max="64"/>
    <col hidden="1" width="9.33" customWidth="1" min="65" max="65"/>
  </cols>
  <sheetData>
    <row r="1"/>
    <row r="2">
      <c r="AT2" s="1" t="inlineStr">
        <is>
          <t>{b0869ecf-e606-426e-a13b-e4388be6ceba}</t>
        </is>
      </c>
    </row>
    <row r="3">
      <c r="AT3" s="1" t="inlineStr">
        <is>
          <t>1</t>
        </is>
      </c>
    </row>
    <row r="4" ht="24.96" customHeight="1">
      <c r="D4" s="3" t="inlineStr">
        <is>
          <t>KRYCÍ LIST SÚPISU PRÁC</t>
        </is>
      </c>
      <c r="M4" s="1" t="inlineStr">
        <is>
          <t>v ---  níže se nacházejí doplnkové a pomocné údaje k sestavám  --- v</t>
        </is>
      </c>
      <c r="AT4" s="1" t="inlineStr">
        <is>
          <t>False</t>
        </is>
      </c>
    </row>
    <row r="5"/>
    <row r="6">
      <c r="D6" s="1" t="inlineStr">
        <is>
          <t>Stavba:</t>
        </is>
      </c>
    </row>
    <row r="7" ht="26.25" customHeight="1">
      <c r="E7" s="35">
        <f>'Rekapitulácia stavby'!K6</f>
        <v/>
      </c>
    </row>
    <row r="8">
      <c r="D8" s="1" t="inlineStr">
        <is>
          <t>Objekt:</t>
        </is>
      </c>
    </row>
    <row r="9" ht="16.5" customHeight="1">
      <c r="E9" s="5" t="inlineStr">
        <is>
          <t>SO 01 - S01 - Rodinný dom</t>
        </is>
      </c>
    </row>
    <row r="10"/>
    <row r="11">
      <c r="D11" s="1" t="inlineStr">
        <is>
          <t>KSO:</t>
        </is>
      </c>
      <c r="I11" s="1" t="inlineStr">
        <is>
          <t>CC-SK:</t>
        </is>
      </c>
    </row>
    <row r="12">
      <c r="D12" s="1" t="inlineStr">
        <is>
          <t>Miesto:</t>
        </is>
      </c>
      <c r="F12" s="1" t="inlineStr">
        <is>
          <t>Košický kraj</t>
        </is>
      </c>
      <c r="I12" s="1" t="inlineStr">
        <is>
          <t>Dátum:</t>
        </is>
      </c>
      <c r="J12" s="99">
        <f>'Rekapitulácia stavby'!AN8</f>
        <v/>
      </c>
    </row>
    <row r="13"/>
    <row r="14">
      <c r="D14" s="1" t="inlineStr">
        <is>
          <t>Zadávateľ:</t>
        </is>
      </c>
      <c r="I14" s="1" t="inlineStr">
        <is>
          <t>IČO:</t>
        </is>
      </c>
    </row>
    <row r="15">
      <c r="E15" s="1" t="inlineStr">
        <is>
          <t>Anonymizované</t>
        </is>
      </c>
      <c r="I15" s="1" t="inlineStr">
        <is>
          <t>DIČ:</t>
        </is>
      </c>
      <c r="J15" s="1" t="n"/>
    </row>
    <row r="16"/>
    <row r="17">
      <c r="D17" s="1" t="inlineStr">
        <is>
          <t>Zhotoviteľ:</t>
        </is>
      </c>
      <c r="I17" s="1" t="inlineStr">
        <is>
          <t>IČO:</t>
        </is>
      </c>
      <c r="J17" s="1">
        <f>IF('Rekapitulácia stavby'!AN13="","",'Rekapitulácia stavby'!AN13)</f>
        <v/>
      </c>
    </row>
    <row r="18">
      <c r="E18" s="1">
        <f>IF('Rekapitulácia stavby'!E14="","",'Rekapitulácia stavby'!E14)</f>
        <v/>
      </c>
      <c r="I18" s="1" t="inlineStr">
        <is>
          <t>DIČ:</t>
        </is>
      </c>
      <c r="J18" s="1">
        <f>IF('Rekapitulácia stavby'!AN14="","",'Rekapitulácia stavby'!AN14)</f>
        <v/>
      </c>
    </row>
    <row r="19"/>
    <row r="20">
      <c r="D20" s="1" t="inlineStr">
        <is>
          <t>Projektant:</t>
        </is>
      </c>
      <c r="I20" s="1" t="inlineStr">
        <is>
          <t>IČO:</t>
        </is>
      </c>
    </row>
    <row r="21">
      <c r="E21" s="1" t="inlineStr">
        <is>
          <t>Anonymizované</t>
        </is>
      </c>
      <c r="I21" s="1" t="inlineStr">
        <is>
          <t>DIČ:</t>
        </is>
      </c>
    </row>
    <row r="22"/>
    <row r="23">
      <c r="D23" s="1" t="inlineStr">
        <is>
          <t>Spracovateľ:</t>
        </is>
      </c>
      <c r="I23" s="1" t="inlineStr">
        <is>
          <t>IČO:</t>
        </is>
      </c>
    </row>
    <row r="24">
      <c r="E24" s="1" t="inlineStr">
        <is>
          <t xml:space="preserve"> </t>
        </is>
      </c>
      <c r="I24" s="1" t="inlineStr">
        <is>
          <t>DIČ:</t>
        </is>
      </c>
    </row>
    <row r="25"/>
    <row r="26">
      <c r="D26" s="1" t="inlineStr">
        <is>
          <t>Poznámka:</t>
        </is>
      </c>
    </row>
    <row r="27" ht="409" customHeight="1">
      <c r="E27" s="6" t="inlineStr">
        <is>
          <t>Úplné znenie poznámok je na liste Poznámky k rozpočtu.
S čím počítame (predpoklady, ktoré si môžete upraviť jedným číslom; druhá varianta je pri každom uvedená):
P-1: Obvodové a vnútorné nosné murivo POROTHERM 30 Profi P15 na tenkovrstvú maltu podľa výkresov a TZ 6.1.3. Druhá varianta: Ytong Klasik 300 podľa úvodu TZ kap. 6, rozdiel približne 1 000 až 2 500 EUR.
P-2: Vnútorné dvere v obložkových zárubniach, dvere D7 so skrytou kovovou zárubňou podľa výpisu 013. Výška dverí 2 100 a 2 200 mm podľa výpisu.
P-3: SDK podhľady Knauf D112 s doskami White, v kúpeľniach a WC Green 12,5 mm (TZ 6.1.10). Druhá varianta: protipožiarne dosky, rozdiel približne 200 až 400 EUR.
P-4: Podlahy P1 až P3 so skladbou poter 80 mm, PE fólia a EPS 120 mm; systémová doska a rozvody podlahového vykurovania patria k ústrednému vykurovaniu, ktoré v rozpočte nie je.
P-5: Dažďové zvody v rozmere ø120 podľa TZ 6.1.14; výpis 014 uvádza ø125, cenový rozdiel je zanedbateľný.
P-6: Laty 50/30 a kontralaty 80/30 podľa výpisu reziva 006 (TZ uvádza 50/30 v oboch vrstvách, rozdiel do 800 EUR).
P-7: Základový pás oplotenia 400 × 800 mm podľa technického popisu výkresu 004 S08 (TZ uvádza hĺbku 700 mm, rozdiel do 200 EUR).
P-9: Sokel a komínové teleso s lepeným kamenným obkladom podľa TZ 6.1.9 a pohľadov. Druhá varianta: dekoratívna omietka vzor kameňa, nižšia približne o 2 000 až 2 700 EUR.
P-12: Komín Schiedel Absolut s obmurovkou komínového telesa podľa pôdorysu je v rozpočte, krbové kachle dodáva investor.
P-13: Výkopok nad potrebu zásypu sa odváža na skládku do 10 km. Druhá varianta: ponechanie zeminy na pozemku investora, nižšia približne o 14 990,27 EUR bez DPH (odpadne odvoz a poplatok za skládku; nakladanie a uloženie výkopku na pozemku zostávajú).
P-14: Poplatok za uloženie výkopku je prepočítaný objemovou hmotnosťou 1,8 t/m3.
P-15: Statický výpočet nebol súčasťou podkladov; výstuž je ocenená smernými hodnotami: DT tvárnice 70 kg/m3, vence a ŽB preklady 90 kg/m3, základová doska KARI 6/150/150 podľa TZ.
P-16: Komínový systém Schiedel Absolut DN 180, jednoprieduchový, ocenený katalógovou zostavou výšky 6,33 m (najvyššia v katalógu CENEKON; komín meria cca 7,1 m, predĺženie o cca 0,8 m upresní dodávateľ); priemer prieduchu upresní investor podľa krbových kachlí.
P-17: Fasádne lešenie je ocenené na dobu 2 mesiacov (9 týždňov).
P-18: Spotreba asfaltovej penetrácie 0,3 kg/m2 podľa technického listu.
P-19: Presahy asfaltových pásov a PVC fólie 15 %.
P-20: Chemická kotva 280 ml na 13 kotiev M12 a M16.
P-21: Zariadenie staveniska je ocenené na dobu výstavby 6 mesiacov.
P-22: Odpad z obalov a prírezov: 3 kontajnery 7 m3 vrátane odvozu a poplatku.
P-23: Murivo vnútorných nosných stien bez odpočtu priechodov, ktoré v pôdoryse nie sú kótované.
P-24: Konkrétny typ dlažby, obkladu a laminátu určí investor; ocenená je dlažba 333 × 333 mm, obklad 398 × 198 mm a laminát hr. 8 mm s podložkou.
P-25: Rektifikovateľné terče pod terasu 4 ks/m2.
P-26: Hliníkový rošt WPC fasády v rastri 0,6 × 0,6 m (1,7 bm profilu a 2,8 konzoly dĺžky 220 mm na m2).
P-27: Hliníkové okná a dvere sú ocenené cenou systému Aluprof MB-79N / MB-77HS prepočítanou na m2 otvoru (dostupné ceny platia pre Uw 0,9 až 1,1; pre predpísané Uw 0,60 a 47 dB bude cena vyššia); drevené priehradové väzníky podľa ceny za m2 strechy, ich návrh a statické posúdenie zabezpečí dodávateľ väzníkov. Presná cena podľa ponuky výrobcu.</t>
        </is>
      </c>
    </row>
    <row r="28"/>
    <row r="29"/>
    <row r="30" ht="25.44" customHeight="1">
      <c r="D30" s="36" t="inlineStr">
        <is>
          <t>Cena bez DPH</t>
        </is>
      </c>
      <c r="J30" s="37">
        <f>ROUND(J141, 2)</f>
        <v/>
      </c>
    </row>
    <row r="31"/>
    <row r="32">
      <c r="F32" s="38" t="inlineStr">
        <is>
          <t>Základ dane</t>
        </is>
      </c>
      <c r="I32" s="38" t="inlineStr">
        <is>
          <t>Sadzba dane</t>
        </is>
      </c>
      <c r="J32" s="38" t="inlineStr">
        <is>
          <t>Výška dane</t>
        </is>
      </c>
    </row>
    <row r="33" ht="14.4" customHeight="1">
      <c r="D33" s="39" t="inlineStr">
        <is>
          <t>DPH</t>
        </is>
      </c>
      <c r="E33" s="40" t="inlineStr">
        <is>
          <t>základná</t>
        </is>
      </c>
      <c r="F33" s="41">
        <f>ROUND((SUM(BE141:BE616)),  2)</f>
        <v/>
      </c>
      <c r="I33" s="104" t="n">
        <v>0.23</v>
      </c>
      <c r="J33" s="41">
        <f>ROUND(((SUM(BE141:BE616))*I33),  2)</f>
        <v/>
      </c>
    </row>
    <row r="34" ht="14.4" customHeight="1">
      <c r="E34" s="40" t="inlineStr">
        <is>
          <t>znížená</t>
        </is>
      </c>
      <c r="F34" s="41">
        <f>ROUND((SUM(BF141:BF616)),  2)</f>
        <v/>
      </c>
      <c r="I34" s="104" t="n">
        <v>0.19</v>
      </c>
      <c r="J34" s="41">
        <f>ROUND(((SUM(BF141:BF616))*I34),  2)</f>
        <v/>
      </c>
    </row>
    <row r="35" hidden="1" ht="14.4" customHeight="1">
      <c r="E35" s="40" t="inlineStr">
        <is>
          <t>zákl. prenesená</t>
        </is>
      </c>
      <c r="F35" s="41">
        <f>ROUND((SUM(BG141:BG616)),  2)</f>
        <v/>
      </c>
      <c r="I35" s="104" t="n">
        <v>0.23</v>
      </c>
      <c r="J35" s="41">
        <f>0</f>
        <v/>
      </c>
    </row>
    <row r="36" hidden="1" ht="14.4" customHeight="1">
      <c r="E36" s="40" t="inlineStr">
        <is>
          <t>zníž. prenesená</t>
        </is>
      </c>
      <c r="F36" s="41">
        <f>ROUND((SUM(BH141:BH616)),  2)</f>
        <v/>
      </c>
      <c r="I36" s="104" t="n">
        <v>0.19</v>
      </c>
      <c r="J36" s="41">
        <f>0</f>
        <v/>
      </c>
    </row>
    <row r="37" hidden="1" ht="14.4" customHeight="1">
      <c r="E37" s="40" t="inlineStr">
        <is>
          <t>nulová</t>
        </is>
      </c>
      <c r="F37" s="41">
        <f>ROUND((SUM(BI141:BI616)),  2)</f>
        <v/>
      </c>
      <c r="I37" s="104" t="n">
        <v>0</v>
      </c>
      <c r="J37" s="41">
        <f>0</f>
        <v/>
      </c>
    </row>
    <row r="38"/>
    <row r="39" ht="25.44" customHeight="1">
      <c r="D39" s="13" t="inlineStr">
        <is>
          <t>Cena s DPH</t>
        </is>
      </c>
      <c r="E39" s="43" t="n"/>
      <c r="F39" s="43" t="n"/>
      <c r="G39" s="15" t="inlineStr">
        <is>
          <t>v</t>
        </is>
      </c>
      <c r="H39" s="16" t="inlineStr">
        <is>
          <t>EUR</t>
        </is>
      </c>
      <c r="I39" s="43" t="n"/>
      <c r="J39" s="44">
        <f>SUM(J30:J37)</f>
        <v/>
      </c>
      <c r="K39" s="45" t="n"/>
    </row>
    <row r="40"/>
    <row r="41"/>
    <row r="42"/>
    <row r="43"/>
    <row r="44"/>
    <row r="45"/>
    <row r="46"/>
    <row r="47"/>
    <row r="48"/>
    <row r="49"/>
    <row r="50">
      <c r="D50" s="20" t="inlineStr">
        <is>
          <t>Projektant</t>
        </is>
      </c>
      <c r="G50" s="20" t="inlineStr">
        <is>
          <t>Spracovateľ</t>
        </is>
      </c>
    </row>
    <row r="51"/>
    <row r="52"/>
    <row r="53"/>
    <row r="54"/>
    <row r="55"/>
    <row r="56"/>
    <row r="57"/>
    <row r="58"/>
    <row r="59"/>
    <row r="60"/>
    <row r="61">
      <c r="D61" s="1" t="inlineStr">
        <is>
          <t>Dátum a podpis:</t>
        </is>
      </c>
      <c r="F61" s="46" t="inlineStr">
        <is>
          <t>Pečiatka</t>
        </is>
      </c>
      <c r="G61" s="1" t="inlineStr">
        <is>
          <t>Dátum a podpis:</t>
        </is>
      </c>
      <c r="J61" s="38" t="inlineStr">
        <is>
          <t>Pečiatka</t>
        </is>
      </c>
    </row>
    <row r="62"/>
    <row r="63"/>
    <row r="64"/>
    <row r="65">
      <c r="D65" s="20" t="inlineStr">
        <is>
          <t>Objednávateľ</t>
        </is>
      </c>
      <c r="G65" s="20" t="inlineStr">
        <is>
          <t>Zhotoviteľ</t>
        </is>
      </c>
    </row>
    <row r="66"/>
    <row r="67"/>
    <row r="68"/>
    <row r="69"/>
    <row r="70"/>
    <row r="71"/>
    <row r="72"/>
    <row r="73"/>
    <row r="74"/>
    <row r="75"/>
    <row r="76">
      <c r="D76" s="1" t="inlineStr">
        <is>
          <t>Dátum a podpis:</t>
        </is>
      </c>
      <c r="F76" s="46" t="inlineStr">
        <is>
          <t>Pečiatka</t>
        </is>
      </c>
      <c r="G76" s="1" t="inlineStr">
        <is>
          <t>Dátum a podpis:</t>
        </is>
      </c>
      <c r="J76" s="38" t="inlineStr">
        <is>
          <t>Pečiatka</t>
        </is>
      </c>
    </row>
    <row r="77"/>
    <row r="78"/>
    <row r="79"/>
    <row r="80"/>
    <row r="81"/>
    <row r="82" ht="24.96" customHeight="1">
      <c r="C82" s="3" t="inlineStr">
        <is>
          <t>REKAPITULÁCIA ČLENENIA SÚPISU PRÁC</t>
        </is>
      </c>
    </row>
    <row r="83"/>
    <row r="84">
      <c r="C84" s="1" t="inlineStr">
        <is>
          <t>Stavba:</t>
        </is>
      </c>
    </row>
    <row r="85">
      <c r="E85" s="28">
        <f>E7</f>
        <v/>
      </c>
    </row>
    <row r="86">
      <c r="C86" s="1" t="inlineStr">
        <is>
          <t>Objekt:</t>
        </is>
      </c>
    </row>
    <row r="87">
      <c r="E87" s="47">
        <f>E9</f>
        <v/>
      </c>
    </row>
    <row r="88"/>
    <row r="89">
      <c r="C89" s="1" t="inlineStr">
        <is>
          <t>Miesto:</t>
        </is>
      </c>
      <c r="F89" s="1">
        <f>F12</f>
        <v/>
      </c>
      <c r="I89" s="1" t="inlineStr">
        <is>
          <t>Dátum:</t>
        </is>
      </c>
      <c r="J89" s="99">
        <f>IF(J12="","",J12)</f>
        <v/>
      </c>
    </row>
    <row r="90"/>
    <row r="91">
      <c r="C91" s="1" t="inlineStr">
        <is>
          <t>Zadávateľ:</t>
        </is>
      </c>
      <c r="F91" s="1">
        <f>E15</f>
        <v/>
      </c>
      <c r="I91" s="1" t="inlineStr">
        <is>
          <t>Projektant:</t>
        </is>
      </c>
      <c r="J91" s="28">
        <f>E21</f>
        <v/>
      </c>
    </row>
    <row r="92">
      <c r="C92" s="1" t="inlineStr">
        <is>
          <t>Zhotoviteľ:</t>
        </is>
      </c>
      <c r="F92" s="1">
        <f>IF(E18="","",E18)</f>
        <v/>
      </c>
      <c r="I92" s="1" t="inlineStr">
        <is>
          <t>Spracovateľ:</t>
        </is>
      </c>
      <c r="J92" s="28">
        <f>E24</f>
        <v/>
      </c>
    </row>
    <row r="93"/>
    <row r="94" ht="29.28" customHeight="1">
      <c r="C94" s="27" t="inlineStr">
        <is>
          <t>Kód dielu - Popis</t>
        </is>
      </c>
      <c r="D94" s="48" t="n"/>
      <c r="E94" s="48" t="n"/>
      <c r="F94" s="48" t="n"/>
      <c r="G94" s="48" t="n"/>
      <c r="H94" s="48" t="n"/>
      <c r="I94" s="48" t="n"/>
      <c r="J94" s="49" t="inlineStr">
        <is>
          <t>Cena celkom [EUR]</t>
        </is>
      </c>
      <c r="K94" s="48" t="n"/>
    </row>
    <row r="95"/>
    <row r="96" ht="22.8" customHeight="1">
      <c r="C96" s="50" t="inlineStr">
        <is>
          <t>Náklady zo súpisu prác</t>
        </is>
      </c>
      <c r="J96" s="37">
        <f>J141</f>
        <v/>
      </c>
      <c r="AU96" s="1" t="inlineStr">
        <is>
          <t>-1</t>
        </is>
      </c>
    </row>
    <row r="97" ht="24.96" customHeight="1">
      <c r="C97" s="51" t="n"/>
      <c r="D97" s="52" t="inlineStr">
        <is>
          <t>HSV - Práce a dodávky HSV</t>
        </is>
      </c>
      <c r="E97" s="53" t="n"/>
      <c r="F97" s="53" t="n"/>
      <c r="G97" s="53" t="n"/>
      <c r="H97" s="53" t="n"/>
      <c r="I97" s="53" t="n"/>
      <c r="J97" s="54">
        <f>J142</f>
        <v/>
      </c>
    </row>
    <row r="98" ht="19.92" customHeight="1">
      <c r="C98" s="55" t="n"/>
      <c r="D98" s="56" t="inlineStr">
        <is>
          <t xml:space="preserve">    1 - Zemné práce</t>
        </is>
      </c>
      <c r="E98" s="57" t="n"/>
      <c r="F98" s="57" t="n"/>
      <c r="G98" s="57" t="n"/>
      <c r="H98" s="57" t="n"/>
      <c r="I98" s="57" t="n"/>
      <c r="J98" s="58">
        <f>J143</f>
        <v/>
      </c>
    </row>
    <row r="99" ht="19.92" customHeight="1">
      <c r="C99" s="55" t="n"/>
      <c r="D99" s="56" t="inlineStr">
        <is>
          <t xml:space="preserve">    2 - Zakladanie</t>
        </is>
      </c>
      <c r="E99" s="57" t="n"/>
      <c r="F99" s="57" t="n"/>
      <c r="G99" s="57" t="n"/>
      <c r="H99" s="57" t="n"/>
      <c r="I99" s="57" t="n"/>
      <c r="J99" s="58">
        <f>J164</f>
        <v/>
      </c>
    </row>
    <row r="100" ht="19.92" customHeight="1">
      <c r="C100" s="55" t="n"/>
      <c r="D100" s="56" t="inlineStr">
        <is>
          <t xml:space="preserve">    3 - Zvislé a kompletné konštrukcie</t>
        </is>
      </c>
      <c r="E100" s="57" t="n"/>
      <c r="F100" s="57" t="n"/>
      <c r="G100" s="57" t="n"/>
      <c r="H100" s="57" t="n"/>
      <c r="I100" s="57" t="n"/>
      <c r="J100" s="58">
        <f>J191</f>
        <v/>
      </c>
    </row>
    <row r="101" ht="19.92" customHeight="1">
      <c r="C101" s="55" t="n"/>
      <c r="D101" s="56" t="inlineStr">
        <is>
          <t xml:space="preserve">    4 - Vodorovné konštrukcie</t>
        </is>
      </c>
      <c r="E101" s="57" t="n"/>
      <c r="F101" s="57" t="n"/>
      <c r="G101" s="57" t="n"/>
      <c r="H101" s="57" t="n"/>
      <c r="I101" s="57" t="n"/>
      <c r="J101" s="58">
        <f>J238</f>
        <v/>
      </c>
    </row>
    <row r="102" ht="19.92" customHeight="1">
      <c r="C102" s="55" t="n"/>
      <c r="D102" s="56" t="inlineStr">
        <is>
          <t xml:space="preserve">    6 - Úpravy povrchov, podlahy a osadenie výplní</t>
        </is>
      </c>
      <c r="E102" s="57" t="n"/>
      <c r="F102" s="57" t="n"/>
      <c r="G102" s="57" t="n"/>
      <c r="H102" s="57" t="n"/>
      <c r="I102" s="57" t="n"/>
      <c r="J102" s="58">
        <f>J251</f>
        <v/>
      </c>
    </row>
    <row r="103" ht="19.92" customHeight="1">
      <c r="C103" s="55" t="n"/>
      <c r="D103" s="56" t="inlineStr">
        <is>
          <t xml:space="preserve">    9 - Ostatné konštrukcie a práce, búranie</t>
        </is>
      </c>
      <c r="E103" s="57" t="n"/>
      <c r="F103" s="57" t="n"/>
      <c r="G103" s="57" t="n"/>
      <c r="H103" s="57" t="n"/>
      <c r="I103" s="57" t="n"/>
      <c r="J103" s="58">
        <f>J288</f>
        <v/>
      </c>
    </row>
    <row r="104" ht="19.92" customHeight="1">
      <c r="C104" s="55" t="n"/>
      <c r="D104" s="56" t="inlineStr">
        <is>
          <t xml:space="preserve">    998 - Presun hmôt</t>
        </is>
      </c>
      <c r="E104" s="57" t="n"/>
      <c r="F104" s="57" t="n"/>
      <c r="G104" s="57" t="n"/>
      <c r="H104" s="57" t="n"/>
      <c r="I104" s="57" t="n"/>
      <c r="J104" s="58">
        <f>J299</f>
        <v/>
      </c>
    </row>
    <row r="105" ht="24.96" customHeight="1">
      <c r="C105" s="51" t="n"/>
      <c r="D105" s="52" t="inlineStr">
        <is>
          <t>PSV - Práce a dodávky PSV</t>
        </is>
      </c>
      <c r="E105" s="53" t="n"/>
      <c r="F105" s="53" t="n"/>
      <c r="G105" s="53" t="n"/>
      <c r="H105" s="53" t="n"/>
      <c r="I105" s="53" t="n"/>
      <c r="J105" s="54">
        <f>J350</f>
        <v/>
      </c>
    </row>
    <row r="106" ht="19.92" customHeight="1">
      <c r="C106" s="55" t="n"/>
      <c r="D106" s="56" t="inlineStr">
        <is>
          <t xml:space="preserve">    711 - Izolácie proti vode, vlhkosti a plynom</t>
        </is>
      </c>
      <c r="E106" s="57" t="n"/>
      <c r="F106" s="57" t="n"/>
      <c r="G106" s="57" t="n"/>
      <c r="H106" s="57" t="n"/>
      <c r="I106" s="57" t="n"/>
      <c r="J106" s="58">
        <f>J351</f>
        <v/>
      </c>
    </row>
    <row r="107" ht="19.92" customHeight="1">
      <c r="C107" s="55" t="n"/>
      <c r="D107" s="56" t="inlineStr">
        <is>
          <t xml:space="preserve">    712 - Povlakové krytiny</t>
        </is>
      </c>
      <c r="E107" s="57" t="n"/>
      <c r="F107" s="57" t="n"/>
      <c r="G107" s="57" t="n"/>
      <c r="H107" s="57" t="n"/>
      <c r="I107" s="57" t="n"/>
      <c r="J107" s="58">
        <f>J376</f>
        <v/>
      </c>
    </row>
    <row r="108" ht="19.92" customHeight="1">
      <c r="C108" s="55" t="n"/>
      <c r="D108" s="56" t="inlineStr">
        <is>
          <t xml:space="preserve">    713 - Izolácie tepelné</t>
        </is>
      </c>
      <c r="E108" s="57" t="n"/>
      <c r="F108" s="57" t="n"/>
      <c r="G108" s="57" t="n"/>
      <c r="H108" s="57" t="n"/>
      <c r="I108" s="57" t="n"/>
      <c r="J108" s="58">
        <f>J385</f>
        <v/>
      </c>
    </row>
    <row r="109" ht="19.92" customHeight="1">
      <c r="C109" s="55" t="n"/>
      <c r="D109" s="56" t="inlineStr">
        <is>
          <t xml:space="preserve">    762 - Konštrukcie tesárske</t>
        </is>
      </c>
      <c r="E109" s="57" t="n"/>
      <c r="F109" s="57" t="n"/>
      <c r="G109" s="57" t="n"/>
      <c r="H109" s="57" t="n"/>
      <c r="I109" s="57" t="n"/>
      <c r="J109" s="58">
        <f>J406</f>
        <v/>
      </c>
    </row>
    <row r="110" ht="19.92" customHeight="1">
      <c r="C110" s="55" t="n"/>
      <c r="D110" s="56" t="inlineStr">
        <is>
          <t xml:space="preserve">    763 - Konštrukcie suchej výstavby</t>
        </is>
      </c>
      <c r="E110" s="57" t="n"/>
      <c r="F110" s="57" t="n"/>
      <c r="G110" s="57" t="n"/>
      <c r="H110" s="57" t="n"/>
      <c r="I110" s="57" t="n"/>
      <c r="J110" s="58">
        <f>J447</f>
        <v/>
      </c>
    </row>
    <row r="111" ht="19.92" customHeight="1">
      <c r="C111" s="55" t="n"/>
      <c r="D111" s="56" t="inlineStr">
        <is>
          <t xml:space="preserve">    764 - Konštrukcie klampiarske</t>
        </is>
      </c>
      <c r="E111" s="57" t="n"/>
      <c r="F111" s="57" t="n"/>
      <c r="G111" s="57" t="n"/>
      <c r="H111" s="57" t="n"/>
      <c r="I111" s="57" t="n"/>
      <c r="J111" s="58">
        <f>J456</f>
        <v/>
      </c>
    </row>
    <row r="112" ht="19.92" customHeight="1">
      <c r="C112" s="55" t="n"/>
      <c r="D112" s="56" t="inlineStr">
        <is>
          <t xml:space="preserve">    766 - Konštrukcie stolárske</t>
        </is>
      </c>
      <c r="E112" s="57" t="n"/>
      <c r="F112" s="57" t="n"/>
      <c r="G112" s="57" t="n"/>
      <c r="H112" s="57" t="n"/>
      <c r="I112" s="57" t="n"/>
      <c r="J112" s="58">
        <f>J489</f>
        <v/>
      </c>
    </row>
    <row r="113" ht="19.92" customHeight="1">
      <c r="C113" s="55" t="n"/>
      <c r="D113" s="56" t="inlineStr">
        <is>
          <t xml:space="preserve">    767 - Konštrukcie zámočnícke</t>
        </is>
      </c>
      <c r="E113" s="57" t="n"/>
      <c r="F113" s="57" t="n"/>
      <c r="G113" s="57" t="n"/>
      <c r="H113" s="57" t="n"/>
      <c r="I113" s="57" t="n"/>
      <c r="J113" s="58">
        <f>J546</f>
        <v/>
      </c>
    </row>
    <row r="114" ht="19.92" customHeight="1">
      <c r="C114" s="55" t="n"/>
      <c r="D114" s="56" t="inlineStr">
        <is>
          <t xml:space="preserve">    771 - Podlahy z dlaždíc</t>
        </is>
      </c>
      <c r="E114" s="57" t="n"/>
      <c r="F114" s="57" t="n"/>
      <c r="G114" s="57" t="n"/>
      <c r="H114" s="57" t="n"/>
      <c r="I114" s="57" t="n"/>
      <c r="J114" s="58">
        <f>J553</f>
        <v/>
      </c>
    </row>
    <row r="115" ht="19.92" customHeight="1">
      <c r="C115" s="55" t="n"/>
      <c r="D115" s="56" t="inlineStr">
        <is>
          <t xml:space="preserve">    775 - Podlahy skladané</t>
        </is>
      </c>
      <c r="E115" s="57" t="n"/>
      <c r="F115" s="57" t="n"/>
      <c r="G115" s="57" t="n"/>
      <c r="H115" s="57" t="n"/>
      <c r="I115" s="57" t="n"/>
      <c r="J115" s="58">
        <f>J564</f>
        <v/>
      </c>
    </row>
    <row r="116" ht="19.92" customHeight="1">
      <c r="C116" s="55" t="n"/>
      <c r="D116" s="56" t="inlineStr">
        <is>
          <t xml:space="preserve">    776 - Podlahy povlakové</t>
        </is>
      </c>
      <c r="E116" s="57" t="n"/>
      <c r="F116" s="57" t="n"/>
      <c r="G116" s="57" t="n"/>
      <c r="H116" s="57" t="n"/>
      <c r="I116" s="57" t="n"/>
      <c r="J116" s="58">
        <f>J571</f>
        <v/>
      </c>
    </row>
    <row r="117" ht="19.92" customHeight="1">
      <c r="C117" s="55" t="n"/>
      <c r="D117" s="56" t="inlineStr">
        <is>
          <t xml:space="preserve">    781 - Dokončovacie práce - obklady</t>
        </is>
      </c>
      <c r="E117" s="57" t="n"/>
      <c r="F117" s="57" t="n"/>
      <c r="G117" s="57" t="n"/>
      <c r="H117" s="57" t="n"/>
      <c r="I117" s="57" t="n"/>
      <c r="J117" s="58">
        <f>J576</f>
        <v/>
      </c>
    </row>
    <row r="118" ht="19.92" customHeight="1">
      <c r="C118" s="55" t="n"/>
      <c r="D118" s="56" t="inlineStr">
        <is>
          <t xml:space="preserve">    783 - Dokončovacie práce - nátery</t>
        </is>
      </c>
      <c r="E118" s="57" t="n"/>
      <c r="F118" s="57" t="n"/>
      <c r="G118" s="57" t="n"/>
      <c r="H118" s="57" t="n"/>
      <c r="I118" s="57" t="n"/>
      <c r="J118" s="58">
        <f>J595</f>
        <v/>
      </c>
    </row>
    <row r="119" ht="19.92" customHeight="1">
      <c r="C119" s="55" t="n"/>
      <c r="D119" s="56" t="inlineStr">
        <is>
          <t xml:space="preserve">    784 - Dokončovacie práce - maľby a tapety</t>
        </is>
      </c>
      <c r="E119" s="57" t="n"/>
      <c r="F119" s="57" t="n"/>
      <c r="G119" s="57" t="n"/>
      <c r="H119" s="57" t="n"/>
      <c r="I119" s="57" t="n"/>
      <c r="J119" s="58">
        <f>J602</f>
        <v/>
      </c>
    </row>
    <row r="120" ht="24.96" customHeight="1">
      <c r="C120" s="51" t="n"/>
      <c r="D120" s="52" t="inlineStr">
        <is>
          <t>M - Práce a dodávky M</t>
        </is>
      </c>
      <c r="E120" s="53" t="n"/>
      <c r="F120" s="53" t="n"/>
      <c r="G120" s="53" t="n"/>
      <c r="H120" s="53" t="n"/>
      <c r="I120" s="53" t="n"/>
      <c r="J120" s="54">
        <f>J611</f>
        <v/>
      </c>
    </row>
    <row r="121" ht="19.92" customHeight="1">
      <c r="C121" s="55" t="n"/>
      <c r="D121" s="56" t="inlineStr">
        <is>
          <t xml:space="preserve">    21-M - Elektromontáže</t>
        </is>
      </c>
      <c r="E121" s="57" t="n"/>
      <c r="F121" s="57" t="n"/>
      <c r="G121" s="57" t="n"/>
      <c r="H121" s="57" t="n"/>
      <c r="I121" s="57" t="n"/>
      <c r="J121" s="58">
        <f>J612</f>
        <v/>
      </c>
    </row>
    <row r="122"/>
    <row r="123"/>
    <row r="124"/>
    <row r="125"/>
    <row r="126"/>
    <row r="127"/>
    <row r="128" ht="24.96" customHeight="1">
      <c r="C128" s="3" t="inlineStr">
        <is>
          <t>SÚPIS PRÁC</t>
        </is>
      </c>
    </row>
    <row r="129"/>
    <row r="130">
      <c r="C130" s="1" t="inlineStr">
        <is>
          <t>Stavba:</t>
        </is>
      </c>
    </row>
    <row r="131">
      <c r="E131" s="28">
        <f>E7</f>
        <v/>
      </c>
    </row>
    <row r="132">
      <c r="C132" s="1" t="inlineStr">
        <is>
          <t>Objekt:</t>
        </is>
      </c>
    </row>
    <row r="133">
      <c r="E133" s="47">
        <f>E9</f>
        <v/>
      </c>
    </row>
    <row r="134"/>
    <row r="135">
      <c r="C135" s="1" t="inlineStr">
        <is>
          <t>Miesto:</t>
        </is>
      </c>
      <c r="F135" s="1">
        <f>F12</f>
        <v/>
      </c>
      <c r="I135" s="1" t="inlineStr">
        <is>
          <t>Dátum:</t>
        </is>
      </c>
      <c r="J135" s="99">
        <f>IF(J12="","",J12)</f>
        <v/>
      </c>
    </row>
    <row r="136"/>
    <row r="137">
      <c r="C137" s="1" t="inlineStr">
        <is>
          <t>Zadávateľ:</t>
        </is>
      </c>
      <c r="F137" s="1">
        <f>E15</f>
        <v/>
      </c>
      <c r="I137" s="1" t="inlineStr">
        <is>
          <t>Projektant:</t>
        </is>
      </c>
      <c r="J137" s="28">
        <f>E21</f>
        <v/>
      </c>
    </row>
    <row r="138">
      <c r="C138" s="1" t="inlineStr">
        <is>
          <t>Zhotoviteľ:</t>
        </is>
      </c>
      <c r="F138" s="1">
        <f>IF(E18="","",E18)</f>
        <v/>
      </c>
      <c r="I138" s="1" t="inlineStr">
        <is>
          <t>Spracovateľ:</t>
        </is>
      </c>
      <c r="J138" s="28">
        <f>E24</f>
        <v/>
      </c>
    </row>
    <row r="139"/>
    <row r="140" ht="29.28" customHeight="1">
      <c r="C140" s="59" t="inlineStr">
        <is>
          <t>PČ</t>
        </is>
      </c>
      <c r="D140" s="60" t="inlineStr">
        <is>
          <t>Typ</t>
        </is>
      </c>
      <c r="E140" s="60" t="inlineStr">
        <is>
          <t>Kód</t>
        </is>
      </c>
      <c r="F140" s="60" t="inlineStr">
        <is>
          <t>Popis</t>
        </is>
      </c>
      <c r="G140" s="60" t="inlineStr">
        <is>
          <t>MJ</t>
        </is>
      </c>
      <c r="H140" s="60" t="inlineStr">
        <is>
          <t>Množstvo</t>
        </is>
      </c>
      <c r="I140" s="60" t="inlineStr">
        <is>
          <t>J.cena [EUR]</t>
        </is>
      </c>
      <c r="J140" s="61" t="inlineStr">
        <is>
          <t>Cena celkom [EUR]</t>
        </is>
      </c>
      <c r="K140" s="62" t="inlineStr">
        <is>
          <t>Cenová sústava</t>
        </is>
      </c>
      <c r="N140" s="63" t="inlineStr">
        <is>
          <t>DPH</t>
        </is>
      </c>
      <c r="O140" s="63" t="inlineStr">
        <is>
          <t>J. Nh [h]</t>
        </is>
      </c>
      <c r="P140" s="63" t="inlineStr">
        <is>
          <t>Nh celkom [h]</t>
        </is>
      </c>
      <c r="Q140" s="63" t="inlineStr">
        <is>
          <t>J. hmotnosť [t]</t>
        </is>
      </c>
      <c r="R140" s="63" t="inlineStr">
        <is>
          <t>Hmotnosť celkom [t]</t>
        </is>
      </c>
      <c r="S140" s="63" t="inlineStr">
        <is>
          <t>J. suť [t]</t>
        </is>
      </c>
      <c r="T140" s="63" t="inlineStr">
        <is>
          <t>Suť celkom [t]</t>
        </is>
      </c>
    </row>
    <row r="141" ht="22.8" customHeight="1">
      <c r="C141" s="64" t="inlineStr">
        <is>
          <t>Náklady súpisu celkom</t>
        </is>
      </c>
      <c r="J141" s="65">
        <f>BK141</f>
        <v/>
      </c>
      <c r="P141" s="103">
        <f>P142+P350+P611</f>
        <v/>
      </c>
      <c r="R141" s="103">
        <f>R142+R350+R611</f>
        <v/>
      </c>
      <c r="T141" s="103">
        <f>T142+T350+T611</f>
        <v/>
      </c>
      <c r="AT141" s="1" t="inlineStr">
        <is>
          <t>D</t>
        </is>
      </c>
      <c r="AU141" s="1" t="inlineStr">
        <is>
          <t>-1</t>
        </is>
      </c>
      <c r="BK141" s="66">
        <f>BK142+BK350+BK611</f>
        <v/>
      </c>
    </row>
    <row r="142" ht="25.92" customHeight="1">
      <c r="D142" s="67" t="inlineStr">
        <is>
          <t>D</t>
        </is>
      </c>
      <c r="E142" s="68" t="inlineStr">
        <is>
          <t>HSV</t>
        </is>
      </c>
      <c r="F142" s="68" t="inlineStr">
        <is>
          <t>Práce a dodávky HSV</t>
        </is>
      </c>
      <c r="J142" s="69">
        <f>BK142</f>
        <v/>
      </c>
      <c r="P142" s="103">
        <f>P143+P164+P191+P238+P251+P288+P299</f>
        <v/>
      </c>
      <c r="R142" s="103">
        <f>R143+R164+R191+R238+R251+R288+R299</f>
        <v/>
      </c>
      <c r="T142" s="103">
        <f>T143+T164+T191+T238+T251+T288+T299</f>
        <v/>
      </c>
      <c r="AR142" s="1" t="inlineStr">
        <is>
          <t>1</t>
        </is>
      </c>
      <c r="AT142" s="46" t="inlineStr">
        <is>
          <t>D</t>
        </is>
      </c>
      <c r="AU142" s="46" t="inlineStr">
        <is>
          <t>0</t>
        </is>
      </c>
      <c r="AY142" s="1" t="inlineStr">
        <is>
          <t>ROZPOCET</t>
        </is>
      </c>
      <c r="BK142" s="31">
        <f>BK143+BK164+BK191+BK238+BK251+BK288+BK299</f>
        <v/>
      </c>
    </row>
    <row r="143" ht="22.8" customHeight="1">
      <c r="D143" s="67" t="inlineStr">
        <is>
          <t>D</t>
        </is>
      </c>
      <c r="E143" s="70" t="inlineStr">
        <is>
          <t>1</t>
        </is>
      </c>
      <c r="F143" s="70" t="inlineStr">
        <is>
          <t>Zemné práce</t>
        </is>
      </c>
      <c r="J143" s="71">
        <f>BK143</f>
        <v/>
      </c>
      <c r="P143" s="103">
        <f>SUM(P144:P163)</f>
        <v/>
      </c>
      <c r="R143" s="103">
        <f>SUM(R144:R163)</f>
        <v/>
      </c>
      <c r="T143" s="103">
        <f>SUM(T144:T163)</f>
        <v/>
      </c>
      <c r="AR143" s="1" t="inlineStr">
        <is>
          <t>1</t>
        </is>
      </c>
      <c r="AT143" s="46" t="inlineStr">
        <is>
          <t>D</t>
        </is>
      </c>
      <c r="AU143" s="46" t="inlineStr">
        <is>
          <t>1</t>
        </is>
      </c>
      <c r="AY143" s="1" t="inlineStr">
        <is>
          <t>ROZPOCET</t>
        </is>
      </c>
      <c r="BK143" s="31">
        <f>SUM(BK144:BK163)</f>
        <v/>
      </c>
    </row>
    <row r="144" ht="24" customHeight="1">
      <c r="C144" s="72" t="inlineStr">
        <is>
          <t>1</t>
        </is>
      </c>
      <c r="D144" s="72" t="inlineStr">
        <is>
          <t>K</t>
        </is>
      </c>
      <c r="E144" s="73" t="inlineStr">
        <is>
          <t>122201102.S</t>
        </is>
      </c>
      <c r="F144" s="74" t="inlineStr">
        <is>
          <t>Odkopávka a prekopávka nezapažená v hornine 3, nad 100 do 1000 m3</t>
        </is>
      </c>
      <c r="G144" s="75" t="inlineStr">
        <is>
          <t>m3</t>
        </is>
      </c>
      <c r="H144" s="105" t="n">
        <v>137.743</v>
      </c>
      <c r="I144" s="77" t="n">
        <v>5.54</v>
      </c>
      <c r="J144" s="77">
        <f>ROUND(I144*H144,2)</f>
        <v/>
      </c>
      <c r="K144" s="78" t="inlineStr">
        <is>
          <t>CENEKON 2026/02</t>
        </is>
      </c>
      <c r="N144" s="46" t="inlineStr">
        <is>
          <t>základná</t>
        </is>
      </c>
      <c r="O144" s="103" t="n">
        <v>0</v>
      </c>
      <c r="P144" s="103">
        <f>O144*H144</f>
        <v/>
      </c>
      <c r="Q144" s="103" t="n">
        <v>0</v>
      </c>
      <c r="R144" s="103">
        <f>Q144*H144</f>
        <v/>
      </c>
      <c r="S144" s="103" t="n">
        <v>0</v>
      </c>
      <c r="T144" s="103">
        <f>S144*H144</f>
        <v/>
      </c>
      <c r="AR144" s="1" t="inlineStr">
        <is>
          <t>4</t>
        </is>
      </c>
      <c r="AT144" s="1" t="inlineStr">
        <is>
          <t>K</t>
        </is>
      </c>
      <c r="AU144" s="1" t="inlineStr">
        <is>
          <t>2</t>
        </is>
      </c>
      <c r="AY144" s="1" t="inlineStr">
        <is>
          <t>ROZPOCET</t>
        </is>
      </c>
      <c r="BE144" s="31">
        <f>IF(N144="základná",J144,0)</f>
        <v/>
      </c>
      <c r="BF144" s="31">
        <f>IF(N144="znížená",J144,0)</f>
        <v/>
      </c>
      <c r="BG144" s="31">
        <f>IF(N144="zákl. prenesená",J144,0)</f>
        <v/>
      </c>
      <c r="BH144" s="31">
        <f>IF(N144="zníž. prenesená",J144,0)</f>
        <v/>
      </c>
      <c r="BI144" s="31">
        <f>IF(N144="nulová",J144,0)</f>
        <v/>
      </c>
      <c r="BJ144" s="1" t="inlineStr">
        <is>
          <t>2</t>
        </is>
      </c>
      <c r="BK144" s="31">
        <f>ROUND(I144*H144,2)</f>
        <v/>
      </c>
      <c r="BL144" s="1" t="inlineStr">
        <is>
          <t>4</t>
        </is>
      </c>
      <c r="BM144" s="1" t="inlineStr">
        <is>
          <t>895009244</t>
        </is>
      </c>
    </row>
    <row r="145">
      <c r="D145" s="79" t="inlineStr">
        <is>
          <t>VV</t>
        </is>
      </c>
      <c r="F145" s="80" t="inlineStr">
        <is>
          <t>V011: (20,85+0,4) × (7,5+0,4) × 0,52+10,68 × (6,5+0,4) × 0,52+32,78 × 0,37 = 137,743</t>
        </is>
      </c>
      <c r="H145" s="106" t="n">
        <v>137.743</v>
      </c>
      <c r="AT145" s="1" t="inlineStr">
        <is>
          <t>VV</t>
        </is>
      </c>
      <c r="AU145" s="1" t="inlineStr">
        <is>
          <t>2</t>
        </is>
      </c>
      <c r="AV145" s="2" t="inlineStr">
        <is>
          <t>2</t>
        </is>
      </c>
      <c r="AW145" s="2" t="inlineStr">
        <is>
          <t>True</t>
        </is>
      </c>
      <c r="AX145" s="2" t="inlineStr">
        <is>
          <t>1</t>
        </is>
      </c>
      <c r="AY145" s="1" t="inlineStr">
        <is>
          <t>ROZPOCET</t>
        </is>
      </c>
    </row>
    <row r="146" ht="24" customHeight="1">
      <c r="C146" s="72" t="inlineStr">
        <is>
          <t>2</t>
        </is>
      </c>
      <c r="D146" s="72" t="inlineStr">
        <is>
          <t>K</t>
        </is>
      </c>
      <c r="E146" s="73" t="inlineStr">
        <is>
          <t>132251201.S</t>
        </is>
      </c>
      <c r="F146" s="74" t="inlineStr">
        <is>
          <t>Výkop ryhy šírky nad 600 do 2000 mm strojne v hornine tr. 3, objem nad 60 do 100 m3</t>
        </is>
      </c>
      <c r="G146" s="75" t="inlineStr">
        <is>
          <t>m3</t>
        </is>
      </c>
      <c r="H146" s="105" t="n">
        <v>70.09</v>
      </c>
      <c r="I146" s="77" t="n">
        <v>25.11</v>
      </c>
      <c r="J146" s="77">
        <f>ROUND(I146*H146,2)</f>
        <v/>
      </c>
      <c r="K146" s="78" t="inlineStr">
        <is>
          <t>CENEKON 2026/02</t>
        </is>
      </c>
      <c r="N146" s="46" t="inlineStr">
        <is>
          <t>základná</t>
        </is>
      </c>
      <c r="O146" s="103" t="n">
        <v>0</v>
      </c>
      <c r="P146" s="103">
        <f>O146*H146</f>
        <v/>
      </c>
      <c r="Q146" s="103" t="n">
        <v>0</v>
      </c>
      <c r="R146" s="103">
        <f>Q146*H146</f>
        <v/>
      </c>
      <c r="S146" s="103" t="n">
        <v>0</v>
      </c>
      <c r="T146" s="103">
        <f>S146*H146</f>
        <v/>
      </c>
      <c r="AR146" s="1" t="inlineStr">
        <is>
          <t>4</t>
        </is>
      </c>
      <c r="AT146" s="1" t="inlineStr">
        <is>
          <t>K</t>
        </is>
      </c>
      <c r="AU146" s="1" t="inlineStr">
        <is>
          <t>2</t>
        </is>
      </c>
      <c r="AY146" s="1" t="inlineStr">
        <is>
          <t>ROZPOCET</t>
        </is>
      </c>
      <c r="BE146" s="31">
        <f>IF(N146="základná",J146,0)</f>
        <v/>
      </c>
      <c r="BF146" s="31">
        <f>IF(N146="znížená",J146,0)</f>
        <v/>
      </c>
      <c r="BG146" s="31">
        <f>IF(N146="zákl. prenesená",J146,0)</f>
        <v/>
      </c>
      <c r="BH146" s="31">
        <f>IF(N146="zníž. prenesená",J146,0)</f>
        <v/>
      </c>
      <c r="BI146" s="31">
        <f>IF(N146="nulová",J146,0)</f>
        <v/>
      </c>
      <c r="BJ146" s="1" t="inlineStr">
        <is>
          <t>2</t>
        </is>
      </c>
      <c r="BK146" s="31">
        <f>ROUND(I146*H146,2)</f>
        <v/>
      </c>
      <c r="BL146" s="1" t="inlineStr">
        <is>
          <t>4</t>
        </is>
      </c>
      <c r="BM146" s="1" t="inlineStr">
        <is>
          <t>1888536061</t>
        </is>
      </c>
    </row>
    <row r="147">
      <c r="D147" s="79" t="inlineStr">
        <is>
          <t>VV</t>
        </is>
      </c>
      <c r="F147" s="80" t="inlineStr">
        <is>
          <t>V012: 95,36 × 0,7 × 1,05 = 70,09</t>
        </is>
      </c>
      <c r="H147" s="106" t="n">
        <v>70.09</v>
      </c>
      <c r="AT147" s="1" t="inlineStr">
        <is>
          <t>VV</t>
        </is>
      </c>
      <c r="AU147" s="1" t="inlineStr">
        <is>
          <t>2</t>
        </is>
      </c>
      <c r="AV147" s="2" t="inlineStr">
        <is>
          <t>2</t>
        </is>
      </c>
      <c r="AW147" s="2" t="inlineStr">
        <is>
          <t>True</t>
        </is>
      </c>
      <c r="AX147" s="2" t="inlineStr">
        <is>
          <t>1</t>
        </is>
      </c>
      <c r="AY147" s="1" t="inlineStr">
        <is>
          <t>ROZPOCET</t>
        </is>
      </c>
    </row>
    <row r="148" ht="24" customHeight="1">
      <c r="C148" s="72" t="inlineStr">
        <is>
          <t>3</t>
        </is>
      </c>
      <c r="D148" s="72" t="inlineStr">
        <is>
          <t>K</t>
        </is>
      </c>
      <c r="E148" s="73" t="inlineStr">
        <is>
          <t>131211101.S</t>
        </is>
      </c>
      <c r="F148" s="74" t="inlineStr">
        <is>
          <t>Hĺbenie jám v hornine tr. 3 súdržných - ručným náradím</t>
        </is>
      </c>
      <c r="G148" s="75" t="inlineStr">
        <is>
          <t>m3</t>
        </is>
      </c>
      <c r="H148" s="105" t="n">
        <v>2.628</v>
      </c>
      <c r="I148" s="77" t="n">
        <v>57.31</v>
      </c>
      <c r="J148" s="77">
        <f>ROUND(I148*H148,2)</f>
        <v/>
      </c>
      <c r="K148" s="78" t="inlineStr">
        <is>
          <t>CENEKON 2026/02</t>
        </is>
      </c>
      <c r="N148" s="46" t="inlineStr">
        <is>
          <t>základná</t>
        </is>
      </c>
      <c r="O148" s="103" t="n">
        <v>0</v>
      </c>
      <c r="P148" s="103">
        <f>O148*H148</f>
        <v/>
      </c>
      <c r="Q148" s="103" t="n">
        <v>0</v>
      </c>
      <c r="R148" s="103">
        <f>Q148*H148</f>
        <v/>
      </c>
      <c r="S148" s="103" t="n">
        <v>0</v>
      </c>
      <c r="T148" s="103">
        <f>S148*H148</f>
        <v/>
      </c>
      <c r="AR148" s="1" t="inlineStr">
        <is>
          <t>4</t>
        </is>
      </c>
      <c r="AT148" s="1" t="inlineStr">
        <is>
          <t>K</t>
        </is>
      </c>
      <c r="AU148" s="1" t="inlineStr">
        <is>
          <t>2</t>
        </is>
      </c>
      <c r="AY148" s="1" t="inlineStr">
        <is>
          <t>ROZPOCET</t>
        </is>
      </c>
      <c r="BE148" s="31">
        <f>IF(N148="základná",J148,0)</f>
        <v/>
      </c>
      <c r="BF148" s="31">
        <f>IF(N148="znížená",J148,0)</f>
        <v/>
      </c>
      <c r="BG148" s="31">
        <f>IF(N148="zákl. prenesená",J148,0)</f>
        <v/>
      </c>
      <c r="BH148" s="31">
        <f>IF(N148="zníž. prenesená",J148,0)</f>
        <v/>
      </c>
      <c r="BI148" s="31">
        <f>IF(N148="nulová",J148,0)</f>
        <v/>
      </c>
      <c r="BJ148" s="1" t="inlineStr">
        <is>
          <t>2</t>
        </is>
      </c>
      <c r="BK148" s="31">
        <f>ROUND(I148*H148,2)</f>
        <v/>
      </c>
      <c r="BL148" s="1" t="inlineStr">
        <is>
          <t>4</t>
        </is>
      </c>
      <c r="BM148" s="1" t="inlineStr">
        <is>
          <t>1139089721</t>
        </is>
      </c>
    </row>
    <row r="149">
      <c r="D149" s="79" t="inlineStr">
        <is>
          <t>VV</t>
        </is>
      </c>
      <c r="F149" s="80" t="inlineStr">
        <is>
          <t>V013: 0,6 × 0,6 × 0,65+0,7 × 2,15 × 1,2+0,7 × 0,7 × 1,2 = 2,628</t>
        </is>
      </c>
      <c r="H149" s="106" t="n">
        <v>2.628</v>
      </c>
      <c r="AT149" s="1" t="inlineStr">
        <is>
          <t>VV</t>
        </is>
      </c>
      <c r="AU149" s="1" t="inlineStr">
        <is>
          <t>2</t>
        </is>
      </c>
      <c r="AV149" s="2" t="inlineStr">
        <is>
          <t>2</t>
        </is>
      </c>
      <c r="AW149" s="2" t="inlineStr">
        <is>
          <t>True</t>
        </is>
      </c>
      <c r="AX149" s="2" t="inlineStr">
        <is>
          <t>1</t>
        </is>
      </c>
      <c r="AY149" s="1" t="inlineStr">
        <is>
          <t>ROZPOCET</t>
        </is>
      </c>
    </row>
    <row r="150" ht="24" customHeight="1">
      <c r="C150" s="72" t="inlineStr">
        <is>
          <t>4</t>
        </is>
      </c>
      <c r="D150" s="72" t="inlineStr">
        <is>
          <t>K</t>
        </is>
      </c>
      <c r="E150" s="73" t="inlineStr">
        <is>
          <t>174101001.S</t>
        </is>
      </c>
      <c r="F150" s="74" t="inlineStr">
        <is>
          <t>Zásyp sypaninou so zhutnením jám, šachiet, rýh, zárezov alebo okolo objektov do 100 m3</t>
        </is>
      </c>
      <c r="G150" s="75" t="inlineStr">
        <is>
          <t>m3</t>
        </is>
      </c>
      <c r="H150" s="105" t="n">
        <v>8.054</v>
      </c>
      <c r="I150" s="77" t="n">
        <v>5.24</v>
      </c>
      <c r="J150" s="77">
        <f>ROUND(I150*H150,2)</f>
        <v/>
      </c>
      <c r="K150" s="78" t="inlineStr">
        <is>
          <t>CENEKON 2026/02</t>
        </is>
      </c>
      <c r="N150" s="46" t="inlineStr">
        <is>
          <t>základná</t>
        </is>
      </c>
      <c r="O150" s="103" t="n">
        <v>0</v>
      </c>
      <c r="P150" s="103">
        <f>O150*H150</f>
        <v/>
      </c>
      <c r="Q150" s="103" t="n">
        <v>0</v>
      </c>
      <c r="R150" s="103">
        <f>Q150*H150</f>
        <v/>
      </c>
      <c r="S150" s="103" t="n">
        <v>0</v>
      </c>
      <c r="T150" s="103">
        <f>S150*H150</f>
        <v/>
      </c>
      <c r="AR150" s="1" t="inlineStr">
        <is>
          <t>4</t>
        </is>
      </c>
      <c r="AT150" s="1" t="inlineStr">
        <is>
          <t>K</t>
        </is>
      </c>
      <c r="AU150" s="1" t="inlineStr">
        <is>
          <t>2</t>
        </is>
      </c>
      <c r="AY150" s="1" t="inlineStr">
        <is>
          <t>ROZPOCET</t>
        </is>
      </c>
      <c r="BE150" s="31">
        <f>IF(N150="základná",J150,0)</f>
        <v/>
      </c>
      <c r="BF150" s="31">
        <f>IF(N150="znížená",J150,0)</f>
        <v/>
      </c>
      <c r="BG150" s="31">
        <f>IF(N150="zákl. prenesená",J150,0)</f>
        <v/>
      </c>
      <c r="BH150" s="31">
        <f>IF(N150="zníž. prenesená",J150,0)</f>
        <v/>
      </c>
      <c r="BI150" s="31">
        <f>IF(N150="nulová",J150,0)</f>
        <v/>
      </c>
      <c r="BJ150" s="1" t="inlineStr">
        <is>
          <t>2</t>
        </is>
      </c>
      <c r="BK150" s="31">
        <f>ROUND(I150*H150,2)</f>
        <v/>
      </c>
      <c r="BL150" s="1" t="inlineStr">
        <is>
          <t>4</t>
        </is>
      </c>
      <c r="BM150" s="1" t="inlineStr">
        <is>
          <t>395799394</t>
        </is>
      </c>
    </row>
    <row r="151">
      <c r="D151" s="79" t="inlineStr">
        <is>
          <t>VV</t>
        </is>
      </c>
      <c r="F151" s="80" t="inlineStr">
        <is>
          <t>V014: 0,2 × 0,35 × (75,66+2 × 19,7) = 8,054</t>
        </is>
      </c>
      <c r="H151" s="106" t="n">
        <v>8.054</v>
      </c>
      <c r="AT151" s="1" t="inlineStr">
        <is>
          <t>VV</t>
        </is>
      </c>
      <c r="AU151" s="1" t="inlineStr">
        <is>
          <t>2</t>
        </is>
      </c>
      <c r="AV151" s="2" t="inlineStr">
        <is>
          <t>2</t>
        </is>
      </c>
      <c r="AW151" s="2" t="inlineStr">
        <is>
          <t>True</t>
        </is>
      </c>
      <c r="AX151" s="2" t="inlineStr">
        <is>
          <t>1</t>
        </is>
      </c>
      <c r="AY151" s="1" t="inlineStr">
        <is>
          <t>ROZPOCET</t>
        </is>
      </c>
    </row>
    <row r="152" ht="24" customHeight="1">
      <c r="C152" s="72" t="inlineStr">
        <is>
          <t>5</t>
        </is>
      </c>
      <c r="D152" s="72" t="inlineStr">
        <is>
          <t>K</t>
        </is>
      </c>
      <c r="E152" s="73" t="inlineStr">
        <is>
          <t>167101102.S</t>
        </is>
      </c>
      <c r="F152" s="74" t="inlineStr">
        <is>
          <t>Nakladanie neuľahnutého výkopku z hornín tr.1-4 nad 100 do 1000 m3</t>
        </is>
      </c>
      <c r="G152" s="75" t="inlineStr">
        <is>
          <t>m3</t>
        </is>
      </c>
      <c r="H152" s="105" t="n">
        <v>202.407</v>
      </c>
      <c r="I152" s="77" t="n">
        <v>2.65</v>
      </c>
      <c r="J152" s="77">
        <f>ROUND(I152*H152,2)</f>
        <v/>
      </c>
      <c r="K152" s="78" t="inlineStr">
        <is>
          <t>CENEKON 2026/02</t>
        </is>
      </c>
      <c r="N152" s="46" t="inlineStr">
        <is>
          <t>základná</t>
        </is>
      </c>
      <c r="O152" s="103" t="n">
        <v>0</v>
      </c>
      <c r="P152" s="103">
        <f>O152*H152</f>
        <v/>
      </c>
      <c r="Q152" s="103" t="n">
        <v>0</v>
      </c>
      <c r="R152" s="103">
        <f>Q152*H152</f>
        <v/>
      </c>
      <c r="S152" s="103" t="n">
        <v>0</v>
      </c>
      <c r="T152" s="103">
        <f>S152*H152</f>
        <v/>
      </c>
      <c r="AR152" s="1" t="inlineStr">
        <is>
          <t>4</t>
        </is>
      </c>
      <c r="AT152" s="1" t="inlineStr">
        <is>
          <t>K</t>
        </is>
      </c>
      <c r="AU152" s="1" t="inlineStr">
        <is>
          <t>2</t>
        </is>
      </c>
      <c r="AY152" s="1" t="inlineStr">
        <is>
          <t>ROZPOCET</t>
        </is>
      </c>
      <c r="BE152" s="31">
        <f>IF(N152="základná",J152,0)</f>
        <v/>
      </c>
      <c r="BF152" s="31">
        <f>IF(N152="znížená",J152,0)</f>
        <v/>
      </c>
      <c r="BG152" s="31">
        <f>IF(N152="zákl. prenesená",J152,0)</f>
        <v/>
      </c>
      <c r="BH152" s="31">
        <f>IF(N152="zníž. prenesená",J152,0)</f>
        <v/>
      </c>
      <c r="BI152" s="31">
        <f>IF(N152="nulová",J152,0)</f>
        <v/>
      </c>
      <c r="BJ152" s="1" t="inlineStr">
        <is>
          <t>2</t>
        </is>
      </c>
      <c r="BK152" s="31">
        <f>ROUND(I152*H152,2)</f>
        <v/>
      </c>
      <c r="BL152" s="1" t="inlineStr">
        <is>
          <t>4</t>
        </is>
      </c>
      <c r="BM152" s="1" t="inlineStr">
        <is>
          <t>-1816407863</t>
        </is>
      </c>
    </row>
    <row r="153">
      <c r="D153" s="79" t="inlineStr">
        <is>
          <t>VV</t>
        </is>
      </c>
      <c r="F153" s="80" t="inlineStr">
        <is>
          <t>V015: 137,743+70,09+2,628-8,054 = 202,407</t>
        </is>
      </c>
      <c r="H153" s="106" t="n">
        <v>202.407</v>
      </c>
      <c r="AT153" s="1" t="inlineStr">
        <is>
          <t>VV</t>
        </is>
      </c>
      <c r="AU153" s="1" t="inlineStr">
        <is>
          <t>2</t>
        </is>
      </c>
      <c r="AV153" s="2" t="inlineStr">
        <is>
          <t>2</t>
        </is>
      </c>
      <c r="AW153" s="2" t="inlineStr">
        <is>
          <t>True</t>
        </is>
      </c>
      <c r="AX153" s="2" t="inlineStr">
        <is>
          <t>1</t>
        </is>
      </c>
      <c r="AY153" s="1" t="inlineStr">
        <is>
          <t>ROZPOCET</t>
        </is>
      </c>
    </row>
    <row r="154" ht="36" customHeight="1">
      <c r="C154" s="72" t="inlineStr">
        <is>
          <t>6</t>
        </is>
      </c>
      <c r="D154" s="72" t="inlineStr">
        <is>
          <t>K</t>
        </is>
      </c>
      <c r="E154" s="73" t="inlineStr">
        <is>
          <t>162501122.S</t>
        </is>
      </c>
      <c r="F154" s="74" t="inlineStr">
        <is>
          <t>Vodorovné premiestnenie výkopku po spevnenej ceste z horniny tr.1-4, nad 100 do 1000 m3 na vzdialenosť do 3000 m</t>
        </is>
      </c>
      <c r="G154" s="75" t="inlineStr">
        <is>
          <t>m3</t>
        </is>
      </c>
      <c r="H154" s="105" t="n">
        <v>202.407</v>
      </c>
      <c r="I154" s="77" t="n">
        <v>4.31</v>
      </c>
      <c r="J154" s="77">
        <f>ROUND(I154*H154,2)</f>
        <v/>
      </c>
      <c r="K154" s="78" t="inlineStr">
        <is>
          <t>CENEKON 2026/02</t>
        </is>
      </c>
      <c r="N154" s="46" t="inlineStr">
        <is>
          <t>základná</t>
        </is>
      </c>
      <c r="O154" s="103" t="n">
        <v>0</v>
      </c>
      <c r="P154" s="103">
        <f>O154*H154</f>
        <v/>
      </c>
      <c r="Q154" s="103" t="n">
        <v>0</v>
      </c>
      <c r="R154" s="103">
        <f>Q154*H154</f>
        <v/>
      </c>
      <c r="S154" s="103" t="n">
        <v>0</v>
      </c>
      <c r="T154" s="103">
        <f>S154*H154</f>
        <v/>
      </c>
      <c r="AR154" s="1" t="inlineStr">
        <is>
          <t>4</t>
        </is>
      </c>
      <c r="AT154" s="1" t="inlineStr">
        <is>
          <t>K</t>
        </is>
      </c>
      <c r="AU154" s="1" t="inlineStr">
        <is>
          <t>2</t>
        </is>
      </c>
      <c r="AY154" s="1" t="inlineStr">
        <is>
          <t>ROZPOCET</t>
        </is>
      </c>
      <c r="BE154" s="31">
        <f>IF(N154="základná",J154,0)</f>
        <v/>
      </c>
      <c r="BF154" s="31">
        <f>IF(N154="znížená",J154,0)</f>
        <v/>
      </c>
      <c r="BG154" s="31">
        <f>IF(N154="zákl. prenesená",J154,0)</f>
        <v/>
      </c>
      <c r="BH154" s="31">
        <f>IF(N154="zníž. prenesená",J154,0)</f>
        <v/>
      </c>
      <c r="BI154" s="31">
        <f>IF(N154="nulová",J154,0)</f>
        <v/>
      </c>
      <c r="BJ154" s="1" t="inlineStr">
        <is>
          <t>2</t>
        </is>
      </c>
      <c r="BK154" s="31">
        <f>ROUND(I154*H154,2)</f>
        <v/>
      </c>
      <c r="BL154" s="1" t="inlineStr">
        <is>
          <t>4</t>
        </is>
      </c>
      <c r="BM154" s="1" t="inlineStr">
        <is>
          <t>1403858423</t>
        </is>
      </c>
    </row>
    <row r="155">
      <c r="D155" s="79" t="inlineStr">
        <is>
          <t>VV</t>
        </is>
      </c>
      <c r="F155" s="80" t="inlineStr">
        <is>
          <t>V015: 137,743+70,09+2,628-8,054 = 202,407</t>
        </is>
      </c>
      <c r="H155" s="106" t="n">
        <v>202.407</v>
      </c>
      <c r="AT155" s="1" t="inlineStr">
        <is>
          <t>VV</t>
        </is>
      </c>
      <c r="AU155" s="1" t="inlineStr">
        <is>
          <t>2</t>
        </is>
      </c>
      <c r="AV155" s="2" t="inlineStr">
        <is>
          <t>2</t>
        </is>
      </c>
      <c r="AW155" s="2" t="inlineStr">
        <is>
          <t>True</t>
        </is>
      </c>
      <c r="AX155" s="2" t="inlineStr">
        <is>
          <t>1</t>
        </is>
      </c>
      <c r="AY155" s="1" t="inlineStr">
        <is>
          <t>ROZPOCET</t>
        </is>
      </c>
    </row>
    <row r="156" ht="36" customHeight="1">
      <c r="C156" s="72" t="inlineStr">
        <is>
          <t>7</t>
        </is>
      </c>
      <c r="D156" s="72" t="inlineStr">
        <is>
          <t>K</t>
        </is>
      </c>
      <c r="E156" s="73" t="inlineStr">
        <is>
          <t>162501123.S</t>
        </is>
      </c>
      <c r="F156" s="74" t="inlineStr">
        <is>
          <t>Vodorovné premiestnenie výkopku po spevnenej ceste z horniny tr.1-4, nad 100 do 1000 m3, príplatok k cene za každých ďalšich a začatých 1000 m</t>
        </is>
      </c>
      <c r="G156" s="75" t="inlineStr">
        <is>
          <t>m3</t>
        </is>
      </c>
      <c r="H156" s="105" t="n">
        <v>1416.849</v>
      </c>
      <c r="I156" s="77" t="n">
        <v>0.45</v>
      </c>
      <c r="J156" s="77">
        <f>ROUND(I156*H156,2)</f>
        <v/>
      </c>
      <c r="K156" s="78" t="inlineStr">
        <is>
          <t>CENEKON 2026/02</t>
        </is>
      </c>
      <c r="N156" s="46" t="inlineStr">
        <is>
          <t>základná</t>
        </is>
      </c>
      <c r="O156" s="103" t="n">
        <v>0</v>
      </c>
      <c r="P156" s="103">
        <f>O156*H156</f>
        <v/>
      </c>
      <c r="Q156" s="103" t="n">
        <v>0</v>
      </c>
      <c r="R156" s="103">
        <f>Q156*H156</f>
        <v/>
      </c>
      <c r="S156" s="103" t="n">
        <v>0</v>
      </c>
      <c r="T156" s="103">
        <f>S156*H156</f>
        <v/>
      </c>
      <c r="AR156" s="1" t="inlineStr">
        <is>
          <t>4</t>
        </is>
      </c>
      <c r="AT156" s="1" t="inlineStr">
        <is>
          <t>K</t>
        </is>
      </c>
      <c r="AU156" s="1" t="inlineStr">
        <is>
          <t>2</t>
        </is>
      </c>
      <c r="AY156" s="1" t="inlineStr">
        <is>
          <t>ROZPOCET</t>
        </is>
      </c>
      <c r="BE156" s="31">
        <f>IF(N156="základná",J156,0)</f>
        <v/>
      </c>
      <c r="BF156" s="31">
        <f>IF(N156="znížená",J156,0)</f>
        <v/>
      </c>
      <c r="BG156" s="31">
        <f>IF(N156="zákl. prenesená",J156,0)</f>
        <v/>
      </c>
      <c r="BH156" s="31">
        <f>IF(N156="zníž. prenesená",J156,0)</f>
        <v/>
      </c>
      <c r="BI156" s="31">
        <f>IF(N156="nulová",J156,0)</f>
        <v/>
      </c>
      <c r="BJ156" s="1" t="inlineStr">
        <is>
          <t>2</t>
        </is>
      </c>
      <c r="BK156" s="31">
        <f>ROUND(I156*H156,2)</f>
        <v/>
      </c>
      <c r="BL156" s="1" t="inlineStr">
        <is>
          <t>4</t>
        </is>
      </c>
      <c r="BM156" s="1" t="inlineStr">
        <is>
          <t>-551303161</t>
        </is>
      </c>
    </row>
    <row r="157">
      <c r="D157" s="79" t="inlineStr">
        <is>
          <t>VV</t>
        </is>
      </c>
      <c r="F157" s="80" t="inlineStr">
        <is>
          <t>V015 × 7 km (skládka do 10 km) 202,407 × 7 = 1416,849</t>
        </is>
      </c>
      <c r="H157" s="106" t="n">
        <v>1416.849</v>
      </c>
      <c r="AT157" s="1" t="inlineStr">
        <is>
          <t>VV</t>
        </is>
      </c>
      <c r="AU157" s="1" t="inlineStr">
        <is>
          <t>2</t>
        </is>
      </c>
      <c r="AV157" s="2" t="inlineStr">
        <is>
          <t>2</t>
        </is>
      </c>
      <c r="AW157" s="2" t="inlineStr">
        <is>
          <t>True</t>
        </is>
      </c>
      <c r="AX157" s="2" t="inlineStr">
        <is>
          <t>1</t>
        </is>
      </c>
      <c r="AY157" s="1" t="inlineStr">
        <is>
          <t>ROZPOCET</t>
        </is>
      </c>
    </row>
    <row r="158" ht="24" customHeight="1">
      <c r="C158" s="72" t="inlineStr">
        <is>
          <t>8</t>
        </is>
      </c>
      <c r="D158" s="72" t="inlineStr">
        <is>
          <t>K</t>
        </is>
      </c>
      <c r="E158" s="73" t="inlineStr">
        <is>
          <t>171201202.S</t>
        </is>
      </c>
      <c r="F158" s="74" t="inlineStr">
        <is>
          <t>Uloženie sypaniny na skládky nad 100 do 1000 m3</t>
        </is>
      </c>
      <c r="G158" s="75" t="inlineStr">
        <is>
          <t>m3</t>
        </is>
      </c>
      <c r="H158" s="105" t="n">
        <v>202.407</v>
      </c>
      <c r="I158" s="77" t="n">
        <v>0.85</v>
      </c>
      <c r="J158" s="77">
        <f>ROUND(I158*H158,2)</f>
        <v/>
      </c>
      <c r="K158" s="78" t="inlineStr">
        <is>
          <t>CENEKON 2026/02</t>
        </is>
      </c>
      <c r="N158" s="46" t="inlineStr">
        <is>
          <t>základná</t>
        </is>
      </c>
      <c r="O158" s="103" t="n">
        <v>0</v>
      </c>
      <c r="P158" s="103">
        <f>O158*H158</f>
        <v/>
      </c>
      <c r="Q158" s="103" t="n">
        <v>0</v>
      </c>
      <c r="R158" s="103">
        <f>Q158*H158</f>
        <v/>
      </c>
      <c r="S158" s="103" t="n">
        <v>0</v>
      </c>
      <c r="T158" s="103">
        <f>S158*H158</f>
        <v/>
      </c>
      <c r="AR158" s="1" t="inlineStr">
        <is>
          <t>4</t>
        </is>
      </c>
      <c r="AT158" s="1" t="inlineStr">
        <is>
          <t>K</t>
        </is>
      </c>
      <c r="AU158" s="1" t="inlineStr">
        <is>
          <t>2</t>
        </is>
      </c>
      <c r="AY158" s="1" t="inlineStr">
        <is>
          <t>ROZPOCET</t>
        </is>
      </c>
      <c r="BE158" s="31">
        <f>IF(N158="základná",J158,0)</f>
        <v/>
      </c>
      <c r="BF158" s="31">
        <f>IF(N158="znížená",J158,0)</f>
        <v/>
      </c>
      <c r="BG158" s="31">
        <f>IF(N158="zákl. prenesená",J158,0)</f>
        <v/>
      </c>
      <c r="BH158" s="31">
        <f>IF(N158="zníž. prenesená",J158,0)</f>
        <v/>
      </c>
      <c r="BI158" s="31">
        <f>IF(N158="nulová",J158,0)</f>
        <v/>
      </c>
      <c r="BJ158" s="1" t="inlineStr">
        <is>
          <t>2</t>
        </is>
      </c>
      <c r="BK158" s="31">
        <f>ROUND(I158*H158,2)</f>
        <v/>
      </c>
      <c r="BL158" s="1" t="inlineStr">
        <is>
          <t>4</t>
        </is>
      </c>
      <c r="BM158" s="1" t="inlineStr">
        <is>
          <t>86522427</t>
        </is>
      </c>
    </row>
    <row r="159">
      <c r="D159" s="79" t="inlineStr">
        <is>
          <t>VV</t>
        </is>
      </c>
      <c r="F159" s="80" t="inlineStr">
        <is>
          <t>V015: 137,743+70,09+2,628-8,054 = 202,407</t>
        </is>
      </c>
      <c r="H159" s="106" t="n">
        <v>202.407</v>
      </c>
      <c r="AT159" s="1" t="inlineStr">
        <is>
          <t>VV</t>
        </is>
      </c>
      <c r="AU159" s="1" t="inlineStr">
        <is>
          <t>2</t>
        </is>
      </c>
      <c r="AV159" s="2" t="inlineStr">
        <is>
          <t>2</t>
        </is>
      </c>
      <c r="AW159" s="2" t="inlineStr">
        <is>
          <t>True</t>
        </is>
      </c>
      <c r="AX159" s="2" t="inlineStr">
        <is>
          <t>1</t>
        </is>
      </c>
      <c r="AY159" s="1" t="inlineStr">
        <is>
          <t>ROZPOCET</t>
        </is>
      </c>
    </row>
    <row r="160" ht="24" customHeight="1">
      <c r="C160" s="72" t="inlineStr">
        <is>
          <t>9</t>
        </is>
      </c>
      <c r="D160" s="72" t="inlineStr">
        <is>
          <t>K</t>
        </is>
      </c>
      <c r="E160" s="73" t="inlineStr">
        <is>
          <t>171209002.S</t>
        </is>
      </c>
      <c r="F160" s="74" t="inlineStr">
        <is>
          <t>Poplatok za skládku - zemina a kamenivo (17 05), ostatné</t>
        </is>
      </c>
      <c r="G160" s="75" t="inlineStr">
        <is>
          <t>t</t>
        </is>
      </c>
      <c r="H160" s="105" t="n">
        <v>364.333</v>
      </c>
      <c r="I160" s="77" t="n">
        <v>37</v>
      </c>
      <c r="J160" s="77">
        <f>ROUND(I160*H160,2)</f>
        <v/>
      </c>
      <c r="K160" s="78" t="inlineStr">
        <is>
          <t>CENEKON 2026/02</t>
        </is>
      </c>
      <c r="N160" s="46" t="inlineStr">
        <is>
          <t>základná</t>
        </is>
      </c>
      <c r="O160" s="103" t="n">
        <v>0</v>
      </c>
      <c r="P160" s="103">
        <f>O160*H160</f>
        <v/>
      </c>
      <c r="Q160" s="103" t="n">
        <v>0</v>
      </c>
      <c r="R160" s="103">
        <f>Q160*H160</f>
        <v/>
      </c>
      <c r="S160" s="103" t="n">
        <v>0</v>
      </c>
      <c r="T160" s="103">
        <f>S160*H160</f>
        <v/>
      </c>
      <c r="AR160" s="1" t="inlineStr">
        <is>
          <t>4</t>
        </is>
      </c>
      <c r="AT160" s="1" t="inlineStr">
        <is>
          <t>K</t>
        </is>
      </c>
      <c r="AU160" s="1" t="inlineStr">
        <is>
          <t>2</t>
        </is>
      </c>
      <c r="AY160" s="1" t="inlineStr">
        <is>
          <t>ROZPOCET</t>
        </is>
      </c>
      <c r="BE160" s="31">
        <f>IF(N160="základná",J160,0)</f>
        <v/>
      </c>
      <c r="BF160" s="31">
        <f>IF(N160="znížená",J160,0)</f>
        <v/>
      </c>
      <c r="BG160" s="31">
        <f>IF(N160="zákl. prenesená",J160,0)</f>
        <v/>
      </c>
      <c r="BH160" s="31">
        <f>IF(N160="zníž. prenesená",J160,0)</f>
        <v/>
      </c>
      <c r="BI160" s="31">
        <f>IF(N160="nulová",J160,0)</f>
        <v/>
      </c>
      <c r="BJ160" s="1" t="inlineStr">
        <is>
          <t>2</t>
        </is>
      </c>
      <c r="BK160" s="31">
        <f>ROUND(I160*H160,2)</f>
        <v/>
      </c>
      <c r="BL160" s="1" t="inlineStr">
        <is>
          <t>4</t>
        </is>
      </c>
      <c r="BM160" s="1" t="inlineStr">
        <is>
          <t>-843535555</t>
        </is>
      </c>
    </row>
    <row r="161">
      <c r="D161" s="79" t="inlineStr">
        <is>
          <t>VV</t>
        </is>
      </c>
      <c r="F161" s="80" t="inlineStr">
        <is>
          <t>V015 × 1,8 t/m3 202,407 × 1,8 = 364,333</t>
        </is>
      </c>
      <c r="H161" s="106" t="n">
        <v>364.333</v>
      </c>
      <c r="AT161" s="1" t="inlineStr">
        <is>
          <t>VV</t>
        </is>
      </c>
      <c r="AU161" s="1" t="inlineStr">
        <is>
          <t>2</t>
        </is>
      </c>
      <c r="AV161" s="2" t="inlineStr">
        <is>
          <t>2</t>
        </is>
      </c>
      <c r="AW161" s="2" t="inlineStr">
        <is>
          <t>True</t>
        </is>
      </c>
      <c r="AX161" s="2" t="inlineStr">
        <is>
          <t>1</t>
        </is>
      </c>
      <c r="AY161" s="1" t="inlineStr">
        <is>
          <t>ROZPOCET</t>
        </is>
      </c>
    </row>
    <row r="162" ht="24" customHeight="1">
      <c r="C162" s="72" t="inlineStr">
        <is>
          <t>10</t>
        </is>
      </c>
      <c r="D162" s="72" t="inlineStr">
        <is>
          <t>K</t>
        </is>
      </c>
      <c r="E162" s="73" t="inlineStr">
        <is>
          <t>181151102.S</t>
        </is>
      </c>
      <c r="F162" s="74" t="inlineStr">
        <is>
          <t>Úprava pláne v zárezoch v hornine tr. 1-4 so zhutnením strojne</t>
        </is>
      </c>
      <c r="G162" s="75" t="inlineStr">
        <is>
          <t>m2</t>
        </is>
      </c>
      <c r="H162" s="105" t="n">
        <v>229.607</v>
      </c>
      <c r="I162" s="77" t="n">
        <v>1.12</v>
      </c>
      <c r="J162" s="77">
        <f>ROUND(I162*H162,2)</f>
        <v/>
      </c>
      <c r="K162" s="78" t="inlineStr">
        <is>
          <t>CENEKON 2026/02</t>
        </is>
      </c>
      <c r="N162" s="46" t="inlineStr">
        <is>
          <t>základná</t>
        </is>
      </c>
      <c r="O162" s="103" t="n">
        <v>0</v>
      </c>
      <c r="P162" s="103">
        <f>O162*H162</f>
        <v/>
      </c>
      <c r="Q162" s="103" t="n">
        <v>0</v>
      </c>
      <c r="R162" s="103">
        <f>Q162*H162</f>
        <v/>
      </c>
      <c r="S162" s="103" t="n">
        <v>0</v>
      </c>
      <c r="T162" s="103">
        <f>S162*H162</f>
        <v/>
      </c>
      <c r="AR162" s="1" t="inlineStr">
        <is>
          <t>4</t>
        </is>
      </c>
      <c r="AT162" s="1" t="inlineStr">
        <is>
          <t>K</t>
        </is>
      </c>
      <c r="AU162" s="1" t="inlineStr">
        <is>
          <t>2</t>
        </is>
      </c>
      <c r="AY162" s="1" t="inlineStr">
        <is>
          <t>ROZPOCET</t>
        </is>
      </c>
      <c r="BE162" s="31">
        <f>IF(N162="základná",J162,0)</f>
        <v/>
      </c>
      <c r="BF162" s="31">
        <f>IF(N162="znížená",J162,0)</f>
        <v/>
      </c>
      <c r="BG162" s="31">
        <f>IF(N162="zákl. prenesená",J162,0)</f>
        <v/>
      </c>
      <c r="BH162" s="31">
        <f>IF(N162="zníž. prenesená",J162,0)</f>
        <v/>
      </c>
      <c r="BI162" s="31">
        <f>IF(N162="nulová",J162,0)</f>
        <v/>
      </c>
      <c r="BJ162" s="1" t="inlineStr">
        <is>
          <t>2</t>
        </is>
      </c>
      <c r="BK162" s="31">
        <f>ROUND(I162*H162,2)</f>
        <v/>
      </c>
      <c r="BL162" s="1" t="inlineStr">
        <is>
          <t>4</t>
        </is>
      </c>
      <c r="BM162" s="1" t="inlineStr">
        <is>
          <t>1864791385</t>
        </is>
      </c>
    </row>
    <row r="163">
      <c r="D163" s="79" t="inlineStr">
        <is>
          <t>VV</t>
        </is>
      </c>
      <c r="F163" s="80" t="inlineStr">
        <is>
          <t>V008 + V009: 196,827+32,78 = 229,607</t>
        </is>
      </c>
      <c r="H163" s="106" t="n">
        <v>229.607</v>
      </c>
      <c r="AT163" s="1" t="inlineStr">
        <is>
          <t>VV</t>
        </is>
      </c>
      <c r="AU163" s="1" t="inlineStr">
        <is>
          <t>2</t>
        </is>
      </c>
      <c r="AV163" s="2" t="inlineStr">
        <is>
          <t>2</t>
        </is>
      </c>
      <c r="AW163" s="2" t="inlineStr">
        <is>
          <t>True</t>
        </is>
      </c>
      <c r="AX163" s="2" t="inlineStr">
        <is>
          <t>1</t>
        </is>
      </c>
      <c r="AY163" s="1" t="inlineStr">
        <is>
          <t>ROZPOCET</t>
        </is>
      </c>
    </row>
    <row r="164" ht="22.8" customHeight="1">
      <c r="D164" s="67" t="inlineStr">
        <is>
          <t>D</t>
        </is>
      </c>
      <c r="E164" s="70" t="inlineStr">
        <is>
          <t>2</t>
        </is>
      </c>
      <c r="F164" s="70" t="inlineStr">
        <is>
          <t>Zakladanie</t>
        </is>
      </c>
      <c r="J164" s="71">
        <f>BK164</f>
        <v/>
      </c>
      <c r="P164" s="103">
        <f>SUM(P165:P190)</f>
        <v/>
      </c>
      <c r="R164" s="103">
        <f>SUM(R165:R190)</f>
        <v/>
      </c>
      <c r="T164" s="103">
        <f>SUM(T165:T190)</f>
        <v/>
      </c>
      <c r="AR164" s="1" t="inlineStr">
        <is>
          <t>1</t>
        </is>
      </c>
      <c r="AT164" s="46" t="inlineStr">
        <is>
          <t>D</t>
        </is>
      </c>
      <c r="AU164" s="46" t="inlineStr">
        <is>
          <t>1</t>
        </is>
      </c>
      <c r="AY164" s="1" t="inlineStr">
        <is>
          <t>ROZPOCET</t>
        </is>
      </c>
      <c r="BK164" s="31">
        <f>SUM(BK165:BK190)</f>
        <v/>
      </c>
    </row>
    <row r="165" ht="24" customHeight="1">
      <c r="C165" s="72" t="inlineStr">
        <is>
          <t>11</t>
        </is>
      </c>
      <c r="D165" s="72" t="inlineStr">
        <is>
          <t>K</t>
        </is>
      </c>
      <c r="E165" s="73" t="inlineStr">
        <is>
          <t>289971211.S</t>
        </is>
      </c>
      <c r="F165" s="74" t="inlineStr">
        <is>
          <t>Zhotovenie vrstvy z geotextílie na upravenom povrchu sklon do 1 : 5 , šírky od 0 do 3 m</t>
        </is>
      </c>
      <c r="G165" s="75" t="inlineStr">
        <is>
          <t>m2</t>
        </is>
      </c>
      <c r="H165" s="105" t="n">
        <v>298.714</v>
      </c>
      <c r="I165" s="77" t="n">
        <v>1.01</v>
      </c>
      <c r="J165" s="77">
        <f>ROUND(I165*H165,2)</f>
        <v/>
      </c>
      <c r="K165" s="78" t="inlineStr">
        <is>
          <t>CENEKON 2026/02</t>
        </is>
      </c>
      <c r="N165" s="46" t="inlineStr">
        <is>
          <t>základná</t>
        </is>
      </c>
      <c r="O165" s="103" t="n">
        <v>0</v>
      </c>
      <c r="P165" s="103">
        <f>O165*H165</f>
        <v/>
      </c>
      <c r="Q165" s="103" t="n">
        <v>3e-05</v>
      </c>
      <c r="R165" s="103">
        <f>Q165*H165</f>
        <v/>
      </c>
      <c r="S165" s="103" t="n">
        <v>0</v>
      </c>
      <c r="T165" s="103">
        <f>S165*H165</f>
        <v/>
      </c>
      <c r="AR165" s="1" t="inlineStr">
        <is>
          <t>4</t>
        </is>
      </c>
      <c r="AT165" s="1" t="inlineStr">
        <is>
          <t>K</t>
        </is>
      </c>
      <c r="AU165" s="1" t="inlineStr">
        <is>
          <t>2</t>
        </is>
      </c>
      <c r="AY165" s="1" t="inlineStr">
        <is>
          <t>ROZPOCET</t>
        </is>
      </c>
      <c r="BE165" s="31">
        <f>IF(N165="základná",J165,0)</f>
        <v/>
      </c>
      <c r="BF165" s="31">
        <f>IF(N165="znížená",J165,0)</f>
        <v/>
      </c>
      <c r="BG165" s="31">
        <f>IF(N165="zákl. prenesená",J165,0)</f>
        <v/>
      </c>
      <c r="BH165" s="31">
        <f>IF(N165="zníž. prenesená",J165,0)</f>
        <v/>
      </c>
      <c r="BI165" s="31">
        <f>IF(N165="nulová",J165,0)</f>
        <v/>
      </c>
      <c r="BJ165" s="1" t="inlineStr">
        <is>
          <t>2</t>
        </is>
      </c>
      <c r="BK165" s="31">
        <f>ROUND(I165*H165,2)</f>
        <v/>
      </c>
      <c r="BL165" s="1" t="inlineStr">
        <is>
          <t>4</t>
        </is>
      </c>
      <c r="BM165" s="1" t="inlineStr">
        <is>
          <t>1301463529</t>
        </is>
      </c>
    </row>
    <row r="166">
      <c r="D166" s="79" t="inlineStr">
        <is>
          <t>VV</t>
        </is>
      </c>
      <c r="F166" s="80" t="inlineStr">
        <is>
          <t>V018: 0,7 × 95,36+196,827+32,78+0,36+0,7 × 2,15+0,49 = 298,714</t>
        </is>
      </c>
      <c r="H166" s="106" t="n">
        <v>298.714</v>
      </c>
      <c r="AT166" s="1" t="inlineStr">
        <is>
          <t>VV</t>
        </is>
      </c>
      <c r="AU166" s="1" t="inlineStr">
        <is>
          <t>2</t>
        </is>
      </c>
      <c r="AV166" s="2" t="inlineStr">
        <is>
          <t>2</t>
        </is>
      </c>
      <c r="AW166" s="2" t="inlineStr">
        <is>
          <t>True</t>
        </is>
      </c>
      <c r="AX166" s="2" t="inlineStr">
        <is>
          <t>1</t>
        </is>
      </c>
      <c r="AY166" s="1" t="inlineStr">
        <is>
          <t>ROZPOCET</t>
        </is>
      </c>
    </row>
    <row r="167" ht="36" customHeight="1">
      <c r="C167" s="82" t="inlineStr">
        <is>
          <t>12</t>
        </is>
      </c>
      <c r="D167" s="82" t="inlineStr">
        <is>
          <t>M</t>
        </is>
      </c>
      <c r="E167" s="83" t="inlineStr">
        <is>
          <t>693110001200</t>
        </is>
      </c>
      <c r="F167" s="84" t="inlineStr">
        <is>
          <t>Geotextília polypropylénová Tatratex GTX N PP 300, šírka 1,75-3,5 m, dĺžka 90 m, hrúbka 2,7 mm, netkaná, MIVA</t>
        </is>
      </c>
      <c r="G167" s="85" t="inlineStr">
        <is>
          <t>m2</t>
        </is>
      </c>
      <c r="H167" s="107" t="n">
        <v>298.714</v>
      </c>
      <c r="I167" s="87" t="n">
        <v>1.56</v>
      </c>
      <c r="J167" s="87">
        <f>ROUND(I167*H167,2)</f>
        <v/>
      </c>
      <c r="K167" s="88" t="inlineStr">
        <is>
          <t>CENEKON 2026/02</t>
        </is>
      </c>
      <c r="N167" s="46" t="inlineStr">
        <is>
          <t>základná</t>
        </is>
      </c>
      <c r="O167" s="103" t="n">
        <v>0</v>
      </c>
      <c r="P167" s="103">
        <f>O167*H167</f>
        <v/>
      </c>
      <c r="Q167" s="103" t="n">
        <v>0.0004</v>
      </c>
      <c r="R167" s="103">
        <f>Q167*H167</f>
        <v/>
      </c>
      <c r="S167" s="103" t="n">
        <v>0</v>
      </c>
      <c r="T167" s="103">
        <f>S167*H167</f>
        <v/>
      </c>
      <c r="AR167" s="1" t="inlineStr">
        <is>
          <t>8</t>
        </is>
      </c>
      <c r="AT167" s="1" t="inlineStr">
        <is>
          <t>M</t>
        </is>
      </c>
      <c r="AU167" s="1" t="inlineStr">
        <is>
          <t>2</t>
        </is>
      </c>
      <c r="AY167" s="1" t="inlineStr">
        <is>
          <t>ROZPOCET</t>
        </is>
      </c>
      <c r="BE167" s="31">
        <f>IF(N167="základná",J167,0)</f>
        <v/>
      </c>
      <c r="BF167" s="31">
        <f>IF(N167="znížená",J167,0)</f>
        <v/>
      </c>
      <c r="BG167" s="31">
        <f>IF(N167="zákl. prenesená",J167,0)</f>
        <v/>
      </c>
      <c r="BH167" s="31">
        <f>IF(N167="zníž. prenesená",J167,0)</f>
        <v/>
      </c>
      <c r="BI167" s="31">
        <f>IF(N167="nulová",J167,0)</f>
        <v/>
      </c>
      <c r="BJ167" s="1" t="inlineStr">
        <is>
          <t>2</t>
        </is>
      </c>
      <c r="BK167" s="31">
        <f>ROUND(I167*H167,2)</f>
        <v/>
      </c>
      <c r="BL167" s="1" t="inlineStr">
        <is>
          <t>4</t>
        </is>
      </c>
      <c r="BM167" s="1" t="inlineStr">
        <is>
          <t>2013051180</t>
        </is>
      </c>
    </row>
    <row r="168">
      <c r="D168" s="79" t="inlineStr">
        <is>
          <t>VV</t>
        </is>
      </c>
      <c r="F168" s="80" t="inlineStr">
        <is>
          <t>V018: 0,7 × 95,36+196,827+32,78+0,36+0,7 × 2,15+0,49 = 298,714</t>
        </is>
      </c>
      <c r="H168" s="106" t="n">
        <v>298.714</v>
      </c>
      <c r="AT168" s="1" t="inlineStr">
        <is>
          <t>VV</t>
        </is>
      </c>
      <c r="AU168" s="1" t="inlineStr">
        <is>
          <t>2</t>
        </is>
      </c>
      <c r="AV168" s="2" t="inlineStr">
        <is>
          <t>2</t>
        </is>
      </c>
      <c r="AW168" s="2" t="inlineStr">
        <is>
          <t>True</t>
        </is>
      </c>
      <c r="AX168" s="2" t="inlineStr">
        <is>
          <t>1</t>
        </is>
      </c>
      <c r="AY168" s="1" t="inlineStr">
        <is>
          <t>ROZPOCET</t>
        </is>
      </c>
    </row>
    <row r="169" ht="24" customHeight="1">
      <c r="C169" s="72" t="inlineStr">
        <is>
          <t>13</t>
        </is>
      </c>
      <c r="D169" s="72" t="inlineStr">
        <is>
          <t>K</t>
        </is>
      </c>
      <c r="E169" s="73" t="inlineStr">
        <is>
          <t>271533021.S</t>
        </is>
      </c>
      <c r="F169" s="74" t="inlineStr">
        <is>
          <t>Násyp pod základové konštrukcie so zhutnením z kameniva hrubého drveného fr. 8 - 16 mm</t>
        </is>
      </c>
      <c r="G169" s="75" t="inlineStr">
        <is>
          <t>m3</t>
        </is>
      </c>
      <c r="H169" s="105" t="n">
        <v>41.352</v>
      </c>
      <c r="I169" s="77" t="n">
        <v>103.85</v>
      </c>
      <c r="J169" s="77">
        <f>ROUND(I169*H169,2)</f>
        <v/>
      </c>
      <c r="K169" s="78" t="inlineStr">
        <is>
          <t>CENEKON 2026/02</t>
        </is>
      </c>
      <c r="N169" s="46" t="inlineStr">
        <is>
          <t>základná</t>
        </is>
      </c>
      <c r="O169" s="103" t="n">
        <v>0</v>
      </c>
      <c r="P169" s="103">
        <f>O169*H169</f>
        <v/>
      </c>
      <c r="Q169" s="103" t="n">
        <v>2.07</v>
      </c>
      <c r="R169" s="103">
        <f>Q169*H169</f>
        <v/>
      </c>
      <c r="S169" s="103" t="n">
        <v>0</v>
      </c>
      <c r="T169" s="103">
        <f>S169*H169</f>
        <v/>
      </c>
      <c r="AR169" s="1" t="inlineStr">
        <is>
          <t>4</t>
        </is>
      </c>
      <c r="AT169" s="1" t="inlineStr">
        <is>
          <t>K</t>
        </is>
      </c>
      <c r="AU169" s="1" t="inlineStr">
        <is>
          <t>2</t>
        </is>
      </c>
      <c r="AY169" s="1" t="inlineStr">
        <is>
          <t>ROZPOCET</t>
        </is>
      </c>
      <c r="BE169" s="31">
        <f>IF(N169="základná",J169,0)</f>
        <v/>
      </c>
      <c r="BF169" s="31">
        <f>IF(N169="znížená",J169,0)</f>
        <v/>
      </c>
      <c r="BG169" s="31">
        <f>IF(N169="zákl. prenesená",J169,0)</f>
        <v/>
      </c>
      <c r="BH169" s="31">
        <f>IF(N169="zníž. prenesená",J169,0)</f>
        <v/>
      </c>
      <c r="BI169" s="31">
        <f>IF(N169="nulová",J169,0)</f>
        <v/>
      </c>
      <c r="BJ169" s="1" t="inlineStr">
        <is>
          <t>2</t>
        </is>
      </c>
      <c r="BK169" s="31">
        <f>ROUND(I169*H169,2)</f>
        <v/>
      </c>
      <c r="BL169" s="1" t="inlineStr">
        <is>
          <t>4</t>
        </is>
      </c>
      <c r="BM169" s="1" t="inlineStr">
        <is>
          <t>-1346267099</t>
        </is>
      </c>
    </row>
    <row r="170">
      <c r="D170" s="79" t="inlineStr">
        <is>
          <t>VV</t>
        </is>
      </c>
      <c r="F170" s="80" t="inlineStr">
        <is>
          <t>V017: 0,7 × 0,1 × 95,36+196,827 × 0,15+32,78 × 0,15+(0,36+0,7 × 2,15+0,49) × 0,1 = 41,352</t>
        </is>
      </c>
      <c r="H170" s="106" t="n">
        <v>41.352</v>
      </c>
      <c r="AT170" s="1" t="inlineStr">
        <is>
          <t>VV</t>
        </is>
      </c>
      <c r="AU170" s="1" t="inlineStr">
        <is>
          <t>2</t>
        </is>
      </c>
      <c r="AV170" s="2" t="inlineStr">
        <is>
          <t>2</t>
        </is>
      </c>
      <c r="AW170" s="2" t="inlineStr">
        <is>
          <t>True</t>
        </is>
      </c>
      <c r="AX170" s="2" t="inlineStr">
        <is>
          <t>1</t>
        </is>
      </c>
      <c r="AY170" s="1" t="inlineStr">
        <is>
          <t>ROZPOCET</t>
        </is>
      </c>
    </row>
    <row r="171" ht="24" customHeight="1">
      <c r="C171" s="72" t="inlineStr">
        <is>
          <t>14</t>
        </is>
      </c>
      <c r="D171" s="72" t="inlineStr">
        <is>
          <t>K</t>
        </is>
      </c>
      <c r="E171" s="73" t="inlineStr">
        <is>
          <t>274313612.S</t>
        </is>
      </c>
      <c r="F171" s="74" t="inlineStr">
        <is>
          <t>Betón základových pásov, prostý tr. C 20/25</t>
        </is>
      </c>
      <c r="G171" s="75" t="inlineStr">
        <is>
          <t>m3</t>
        </is>
      </c>
      <c r="H171" s="105" t="n">
        <v>41.248</v>
      </c>
      <c r="I171" s="77" t="n">
        <v>144.57</v>
      </c>
      <c r="J171" s="77">
        <f>ROUND(I171*H171,2)</f>
        <v/>
      </c>
      <c r="K171" s="78" t="inlineStr">
        <is>
          <t>CENEKON 2026/02</t>
        </is>
      </c>
      <c r="N171" s="46" t="inlineStr">
        <is>
          <t>základná</t>
        </is>
      </c>
      <c r="O171" s="103" t="n">
        <v>0</v>
      </c>
      <c r="P171" s="103">
        <f>O171*H171</f>
        <v/>
      </c>
      <c r="Q171" s="103" t="n">
        <v>2.259</v>
      </c>
      <c r="R171" s="103">
        <f>Q171*H171</f>
        <v/>
      </c>
      <c r="S171" s="103" t="n">
        <v>0</v>
      </c>
      <c r="T171" s="103">
        <f>S171*H171</f>
        <v/>
      </c>
      <c r="AR171" s="1" t="inlineStr">
        <is>
          <t>4</t>
        </is>
      </c>
      <c r="AT171" s="1" t="inlineStr">
        <is>
          <t>K</t>
        </is>
      </c>
      <c r="AU171" s="1" t="inlineStr">
        <is>
          <t>2</t>
        </is>
      </c>
      <c r="AY171" s="1" t="inlineStr">
        <is>
          <t>ROZPOCET</t>
        </is>
      </c>
      <c r="BE171" s="31">
        <f>IF(N171="základná",J171,0)</f>
        <v/>
      </c>
      <c r="BF171" s="31">
        <f>IF(N171="znížená",J171,0)</f>
        <v/>
      </c>
      <c r="BG171" s="31">
        <f>IF(N171="zákl. prenesená",J171,0)</f>
        <v/>
      </c>
      <c r="BH171" s="31">
        <f>IF(N171="zníž. prenesená",J171,0)</f>
        <v/>
      </c>
      <c r="BI171" s="31">
        <f>IF(N171="nulová",J171,0)</f>
        <v/>
      </c>
      <c r="BJ171" s="1" t="inlineStr">
        <is>
          <t>2</t>
        </is>
      </c>
      <c r="BK171" s="31">
        <f>ROUND(I171*H171,2)</f>
        <v/>
      </c>
      <c r="BL171" s="1" t="inlineStr">
        <is>
          <t>4</t>
        </is>
      </c>
      <c r="BM171" s="1" t="inlineStr">
        <is>
          <t>-2025540277</t>
        </is>
      </c>
    </row>
    <row r="172">
      <c r="D172" s="79" t="inlineStr">
        <is>
          <t>VV</t>
        </is>
      </c>
      <c r="F172" s="80" t="inlineStr">
        <is>
          <t>V016: 0,7 × 0,6 × 95,36+0,7 × 0,6 × 2,15+0,7 × 0,7 × 0,6 = 41,248</t>
        </is>
      </c>
      <c r="H172" s="106" t="n">
        <v>41.248</v>
      </c>
      <c r="AT172" s="1" t="inlineStr">
        <is>
          <t>VV</t>
        </is>
      </c>
      <c r="AU172" s="1" t="inlineStr">
        <is>
          <t>2</t>
        </is>
      </c>
      <c r="AV172" s="2" t="inlineStr">
        <is>
          <t>2</t>
        </is>
      </c>
      <c r="AW172" s="2" t="inlineStr">
        <is>
          <t>True</t>
        </is>
      </c>
      <c r="AX172" s="2" t="inlineStr">
        <is>
          <t>1</t>
        </is>
      </c>
      <c r="AY172" s="1" t="inlineStr">
        <is>
          <t>ROZPOCET</t>
        </is>
      </c>
    </row>
    <row r="173" ht="24" customHeight="1">
      <c r="C173" s="72" t="inlineStr">
        <is>
          <t>15</t>
        </is>
      </c>
      <c r="D173" s="72" t="inlineStr">
        <is>
          <t>K</t>
        </is>
      </c>
      <c r="E173" s="73" t="inlineStr">
        <is>
          <t>275313612.S</t>
        </is>
      </c>
      <c r="F173" s="74" t="inlineStr">
        <is>
          <t>Betón základových pätiek, prostý tr. C 20/25</t>
        </is>
      </c>
      <c r="G173" s="75" t="inlineStr">
        <is>
          <t>m3</t>
        </is>
      </c>
      <c r="H173" s="105" t="n">
        <v>0.252</v>
      </c>
      <c r="I173" s="77" t="n">
        <v>144.36</v>
      </c>
      <c r="J173" s="77">
        <f>ROUND(I173*H173,2)</f>
        <v/>
      </c>
      <c r="K173" s="78" t="inlineStr">
        <is>
          <t>CENEKON 2026/02</t>
        </is>
      </c>
      <c r="N173" s="46" t="inlineStr">
        <is>
          <t>základná</t>
        </is>
      </c>
      <c r="O173" s="103" t="n">
        <v>0</v>
      </c>
      <c r="P173" s="103">
        <f>O173*H173</f>
        <v/>
      </c>
      <c r="Q173" s="103" t="n">
        <v>2.259</v>
      </c>
      <c r="R173" s="103">
        <f>Q173*H173</f>
        <v/>
      </c>
      <c r="S173" s="103" t="n">
        <v>0</v>
      </c>
      <c r="T173" s="103">
        <f>S173*H173</f>
        <v/>
      </c>
      <c r="AR173" s="1" t="inlineStr">
        <is>
          <t>4</t>
        </is>
      </c>
      <c r="AT173" s="1" t="inlineStr">
        <is>
          <t>K</t>
        </is>
      </c>
      <c r="AU173" s="1" t="inlineStr">
        <is>
          <t>2</t>
        </is>
      </c>
      <c r="AY173" s="1" t="inlineStr">
        <is>
          <t>ROZPOCET</t>
        </is>
      </c>
      <c r="BE173" s="31">
        <f>IF(N173="základná",J173,0)</f>
        <v/>
      </c>
      <c r="BF173" s="31">
        <f>IF(N173="znížená",J173,0)</f>
        <v/>
      </c>
      <c r="BG173" s="31">
        <f>IF(N173="zákl. prenesená",J173,0)</f>
        <v/>
      </c>
      <c r="BH173" s="31">
        <f>IF(N173="zníž. prenesená",J173,0)</f>
        <v/>
      </c>
      <c r="BI173" s="31">
        <f>IF(N173="nulová",J173,0)</f>
        <v/>
      </c>
      <c r="BJ173" s="1" t="inlineStr">
        <is>
          <t>2</t>
        </is>
      </c>
      <c r="BK173" s="31">
        <f>ROUND(I173*H173,2)</f>
        <v/>
      </c>
      <c r="BL173" s="1" t="inlineStr">
        <is>
          <t>4</t>
        </is>
      </c>
      <c r="BM173" s="1" t="inlineStr">
        <is>
          <t>-866871775</t>
        </is>
      </c>
    </row>
    <row r="174">
      <c r="D174" s="79" t="inlineStr">
        <is>
          <t>VV</t>
        </is>
      </c>
      <c r="F174" s="80" t="inlineStr">
        <is>
          <t>0,6 × 0,6 × 0,7 = 0,252 (pätka oceľového stĺpa)</t>
        </is>
      </c>
      <c r="H174" s="106" t="n">
        <v>0.252</v>
      </c>
      <c r="AT174" s="1" t="inlineStr">
        <is>
          <t>VV</t>
        </is>
      </c>
      <c r="AU174" s="1" t="inlineStr">
        <is>
          <t>2</t>
        </is>
      </c>
      <c r="AV174" s="2" t="inlineStr">
        <is>
          <t>2</t>
        </is>
      </c>
      <c r="AW174" s="2" t="inlineStr">
        <is>
          <t>True</t>
        </is>
      </c>
      <c r="AX174" s="2" t="inlineStr">
        <is>
          <t>1</t>
        </is>
      </c>
      <c r="AY174" s="1" t="inlineStr">
        <is>
          <t>ROZPOCET</t>
        </is>
      </c>
    </row>
    <row r="175" ht="36" customHeight="1">
      <c r="C175" s="72" t="inlineStr">
        <is>
          <t>16</t>
        </is>
      </c>
      <c r="D175" s="72" t="inlineStr">
        <is>
          <t>K</t>
        </is>
      </c>
      <c r="E175" s="73" t="inlineStr">
        <is>
          <t>274271141.S</t>
        </is>
      </c>
      <c r="F175" s="74" t="inlineStr">
        <is>
          <t>Murivo základových pásov (m3) z betónových debniacich tvárnic s betónovou výplňou C 20/25 hrúbky 300 mm</t>
        </is>
      </c>
      <c r="G175" s="75" t="inlineStr">
        <is>
          <t>m3</t>
        </is>
      </c>
      <c r="H175" s="105" t="n">
        <v>14.484</v>
      </c>
      <c r="I175" s="77" t="n">
        <v>234.86</v>
      </c>
      <c r="J175" s="77">
        <f>ROUND(I175*H175,2)</f>
        <v/>
      </c>
      <c r="K175" s="78" t="inlineStr">
        <is>
          <t>CENEKON 2026/02</t>
        </is>
      </c>
      <c r="N175" s="46" t="inlineStr">
        <is>
          <t>základná</t>
        </is>
      </c>
      <c r="O175" s="103" t="n">
        <v>0</v>
      </c>
      <c r="P175" s="103">
        <f>O175*H175</f>
        <v/>
      </c>
      <c r="Q175" s="103" t="n">
        <v>2.12614</v>
      </c>
      <c r="R175" s="103">
        <f>Q175*H175</f>
        <v/>
      </c>
      <c r="S175" s="103" t="n">
        <v>0</v>
      </c>
      <c r="T175" s="103">
        <f>S175*H175</f>
        <v/>
      </c>
      <c r="AR175" s="1" t="inlineStr">
        <is>
          <t>4</t>
        </is>
      </c>
      <c r="AT175" s="1" t="inlineStr">
        <is>
          <t>K</t>
        </is>
      </c>
      <c r="AU175" s="1" t="inlineStr">
        <is>
          <t>2</t>
        </is>
      </c>
      <c r="AY175" s="1" t="inlineStr">
        <is>
          <t>ROZPOCET</t>
        </is>
      </c>
      <c r="BE175" s="31">
        <f>IF(N175="základná",J175,0)</f>
        <v/>
      </c>
      <c r="BF175" s="31">
        <f>IF(N175="znížená",J175,0)</f>
        <v/>
      </c>
      <c r="BG175" s="31">
        <f>IF(N175="zákl. prenesená",J175,0)</f>
        <v/>
      </c>
      <c r="BH175" s="31">
        <f>IF(N175="zníž. prenesená",J175,0)</f>
        <v/>
      </c>
      <c r="BI175" s="31">
        <f>IF(N175="nulová",J175,0)</f>
        <v/>
      </c>
      <c r="BJ175" s="1" t="inlineStr">
        <is>
          <t>2</t>
        </is>
      </c>
      <c r="BK175" s="31">
        <f>ROUND(I175*H175,2)</f>
        <v/>
      </c>
      <c r="BL175" s="1" t="inlineStr">
        <is>
          <t>4</t>
        </is>
      </c>
      <c r="BM175" s="1" t="inlineStr">
        <is>
          <t>-1232069795</t>
        </is>
      </c>
    </row>
    <row r="176">
      <c r="D176" s="79" t="inlineStr">
        <is>
          <t>VV</t>
        </is>
      </c>
      <c r="F176" s="80" t="inlineStr">
        <is>
          <t>V019: 96,56 × 0,5 × 0,3 = 14,484</t>
        </is>
      </c>
      <c r="H176" s="106" t="n">
        <v>14.484</v>
      </c>
      <c r="AT176" s="1" t="inlineStr">
        <is>
          <t>VV</t>
        </is>
      </c>
      <c r="AU176" s="1" t="inlineStr">
        <is>
          <t>2</t>
        </is>
      </c>
      <c r="AV176" s="2" t="inlineStr">
        <is>
          <t>2</t>
        </is>
      </c>
      <c r="AW176" s="2" t="inlineStr">
        <is>
          <t>True</t>
        </is>
      </c>
      <c r="AX176" s="2" t="inlineStr">
        <is>
          <t>1</t>
        </is>
      </c>
      <c r="AY176" s="1" t="inlineStr">
        <is>
          <t>ROZPOCET</t>
        </is>
      </c>
    </row>
    <row r="177" ht="36" customHeight="1">
      <c r="C177" s="72" t="inlineStr">
        <is>
          <t>17</t>
        </is>
      </c>
      <c r="D177" s="72" t="inlineStr">
        <is>
          <t>K</t>
        </is>
      </c>
      <c r="E177" s="73" t="inlineStr">
        <is>
          <t>274271131.S</t>
        </is>
      </c>
      <c r="F177" s="74" t="inlineStr">
        <is>
          <t>Murivo základových pásov (m3) z betónových debniacich tvárnic s betónovou výplňou C 20/25 hrúbky 250 mm</t>
        </is>
      </c>
      <c r="G177" s="75" t="inlineStr">
        <is>
          <t>m3</t>
        </is>
      </c>
      <c r="H177" s="105" t="n">
        <v>3.424</v>
      </c>
      <c r="I177" s="77" t="n">
        <v>233.79</v>
      </c>
      <c r="J177" s="77">
        <f>ROUND(I177*H177,2)</f>
        <v/>
      </c>
      <c r="K177" s="78" t="inlineStr">
        <is>
          <t>CENEKON 2026/02</t>
        </is>
      </c>
      <c r="N177" s="46" t="inlineStr">
        <is>
          <t>základná</t>
        </is>
      </c>
      <c r="O177" s="103" t="n">
        <v>0</v>
      </c>
      <c r="P177" s="103">
        <f>O177*H177</f>
        <v/>
      </c>
      <c r="Q177" s="103" t="n">
        <v>2.23746</v>
      </c>
      <c r="R177" s="103">
        <f>Q177*H177</f>
        <v/>
      </c>
      <c r="S177" s="103" t="n">
        <v>0</v>
      </c>
      <c r="T177" s="103">
        <f>S177*H177</f>
        <v/>
      </c>
      <c r="AR177" s="1" t="inlineStr">
        <is>
          <t>4</t>
        </is>
      </c>
      <c r="AT177" s="1" t="inlineStr">
        <is>
          <t>K</t>
        </is>
      </c>
      <c r="AU177" s="1" t="inlineStr">
        <is>
          <t>2</t>
        </is>
      </c>
      <c r="AY177" s="1" t="inlineStr">
        <is>
          <t>ROZPOCET</t>
        </is>
      </c>
      <c r="BE177" s="31">
        <f>IF(N177="základná",J177,0)</f>
        <v/>
      </c>
      <c r="BF177" s="31">
        <f>IF(N177="znížená",J177,0)</f>
        <v/>
      </c>
      <c r="BG177" s="31">
        <f>IF(N177="zákl. prenesená",J177,0)</f>
        <v/>
      </c>
      <c r="BH177" s="31">
        <f>IF(N177="zníž. prenesená",J177,0)</f>
        <v/>
      </c>
      <c r="BI177" s="31">
        <f>IF(N177="nulová",J177,0)</f>
        <v/>
      </c>
      <c r="BJ177" s="1" t="inlineStr">
        <is>
          <t>2</t>
        </is>
      </c>
      <c r="BK177" s="31">
        <f>ROUND(I177*H177,2)</f>
        <v/>
      </c>
      <c r="BL177" s="1" t="inlineStr">
        <is>
          <t>4</t>
        </is>
      </c>
      <c r="BM177" s="1" t="inlineStr">
        <is>
          <t>38075841</t>
        </is>
      </c>
    </row>
    <row r="178">
      <c r="D178" s="79" t="inlineStr">
        <is>
          <t>VV</t>
        </is>
      </c>
      <c r="F178" s="80" t="inlineStr">
        <is>
          <t>V020: 17,61 × 0,25 × 0,25+(1,75+1,0) × 3,38 × 0,25 = 3,424</t>
        </is>
      </c>
      <c r="H178" s="106" t="n">
        <v>3.424</v>
      </c>
      <c r="AT178" s="1" t="inlineStr">
        <is>
          <t>VV</t>
        </is>
      </c>
      <c r="AU178" s="1" t="inlineStr">
        <is>
          <t>2</t>
        </is>
      </c>
      <c r="AV178" s="2" t="inlineStr">
        <is>
          <t>2</t>
        </is>
      </c>
      <c r="AW178" s="2" t="inlineStr">
        <is>
          <t>True</t>
        </is>
      </c>
      <c r="AX178" s="2" t="inlineStr">
        <is>
          <t>1</t>
        </is>
      </c>
      <c r="AY178" s="1" t="inlineStr">
        <is>
          <t>ROZPOCET</t>
        </is>
      </c>
    </row>
    <row r="179" ht="36" customHeight="1">
      <c r="C179" s="72" t="inlineStr">
        <is>
          <t>18</t>
        </is>
      </c>
      <c r="D179" s="72" t="inlineStr">
        <is>
          <t>K</t>
        </is>
      </c>
      <c r="E179" s="73" t="inlineStr">
        <is>
          <t>274361825.S</t>
        </is>
      </c>
      <c r="F179" s="74" t="inlineStr">
        <is>
          <t>Výstuž pre murivo základových pásov z betónových debniacich tvárnic s betónovou výplňou z ocele B500 (10505)</t>
        </is>
      </c>
      <c r="G179" s="75" t="inlineStr">
        <is>
          <t>t</t>
        </is>
      </c>
      <c r="H179" s="105" t="n">
        <v>1.254</v>
      </c>
      <c r="I179" s="77" t="n">
        <v>1425.76</v>
      </c>
      <c r="J179" s="77">
        <f>ROUND(I179*H179,2)</f>
        <v/>
      </c>
      <c r="K179" s="78" t="inlineStr">
        <is>
          <t>CENEKON 2026/02</t>
        </is>
      </c>
      <c r="N179" s="46" t="inlineStr">
        <is>
          <t>základná</t>
        </is>
      </c>
      <c r="O179" s="103" t="n">
        <v>0</v>
      </c>
      <c r="P179" s="103">
        <f>O179*H179</f>
        <v/>
      </c>
      <c r="Q179" s="103" t="n">
        <v>1.002</v>
      </c>
      <c r="R179" s="103">
        <f>Q179*H179</f>
        <v/>
      </c>
      <c r="S179" s="103" t="n">
        <v>0</v>
      </c>
      <c r="T179" s="103">
        <f>S179*H179</f>
        <v/>
      </c>
      <c r="AR179" s="1" t="inlineStr">
        <is>
          <t>4</t>
        </is>
      </c>
      <c r="AT179" s="1" t="inlineStr">
        <is>
          <t>K</t>
        </is>
      </c>
      <c r="AU179" s="1" t="inlineStr">
        <is>
          <t>2</t>
        </is>
      </c>
      <c r="AY179" s="1" t="inlineStr">
        <is>
          <t>ROZPOCET</t>
        </is>
      </c>
      <c r="BE179" s="31">
        <f>IF(N179="základná",J179,0)</f>
        <v/>
      </c>
      <c r="BF179" s="31">
        <f>IF(N179="znížená",J179,0)</f>
        <v/>
      </c>
      <c r="BG179" s="31">
        <f>IF(N179="zákl. prenesená",J179,0)</f>
        <v/>
      </c>
      <c r="BH179" s="31">
        <f>IF(N179="zníž. prenesená",J179,0)</f>
        <v/>
      </c>
      <c r="BI179" s="31">
        <f>IF(N179="nulová",J179,0)</f>
        <v/>
      </c>
      <c r="BJ179" s="1" t="inlineStr">
        <is>
          <t>2</t>
        </is>
      </c>
      <c r="BK179" s="31">
        <f>ROUND(I179*H179,2)</f>
        <v/>
      </c>
      <c r="BL179" s="1" t="inlineStr">
        <is>
          <t>4</t>
        </is>
      </c>
      <c r="BM179" s="1" t="inlineStr">
        <is>
          <t>-674061631</t>
        </is>
      </c>
    </row>
    <row r="180">
      <c r="D180" s="79" t="inlineStr">
        <is>
          <t>VV</t>
        </is>
      </c>
      <c r="F180" s="80" t="inlineStr">
        <is>
          <t>(V019 + V020) × 70 kg/m3: (14,484+3,424) × 70 / 1000 = 1,254</t>
        </is>
      </c>
      <c r="H180" s="106" t="n">
        <v>1.254</v>
      </c>
      <c r="AT180" s="1" t="inlineStr">
        <is>
          <t>VV</t>
        </is>
      </c>
      <c r="AU180" s="1" t="inlineStr">
        <is>
          <t>2</t>
        </is>
      </c>
      <c r="AV180" s="2" t="inlineStr">
        <is>
          <t>2</t>
        </is>
      </c>
      <c r="AW180" s="2" t="inlineStr">
        <is>
          <t>True</t>
        </is>
      </c>
      <c r="AX180" s="2" t="inlineStr">
        <is>
          <t>1</t>
        </is>
      </c>
      <c r="AY180" s="1" t="inlineStr">
        <is>
          <t>ROZPOCET</t>
        </is>
      </c>
    </row>
    <row r="181" ht="24" customHeight="1">
      <c r="C181" s="72" t="inlineStr">
        <is>
          <t>19</t>
        </is>
      </c>
      <c r="D181" s="72" t="inlineStr">
        <is>
          <t>K</t>
        </is>
      </c>
      <c r="E181" s="73" t="inlineStr">
        <is>
          <t>273321312.S</t>
        </is>
      </c>
      <c r="F181" s="74" t="inlineStr">
        <is>
          <t>Betón základových dosiek, železový (bez výstuže), tr. C 20/25</t>
        </is>
      </c>
      <c r="G181" s="75" t="inlineStr">
        <is>
          <t>m3</t>
        </is>
      </c>
      <c r="H181" s="105" t="n">
        <v>33.869</v>
      </c>
      <c r="I181" s="77" t="n">
        <v>146.92</v>
      </c>
      <c r="J181" s="77">
        <f>ROUND(I181*H181,2)</f>
        <v/>
      </c>
      <c r="K181" s="78" t="inlineStr">
        <is>
          <t>CENEKON 2026/02</t>
        </is>
      </c>
      <c r="N181" s="46" t="inlineStr">
        <is>
          <t>základná</t>
        </is>
      </c>
      <c r="O181" s="103" t="n">
        <v>0</v>
      </c>
      <c r="P181" s="103">
        <f>O181*H181</f>
        <v/>
      </c>
      <c r="Q181" s="103" t="n">
        <v>2.259</v>
      </c>
      <c r="R181" s="103">
        <f>Q181*H181</f>
        <v/>
      </c>
      <c r="S181" s="103" t="n">
        <v>0</v>
      </c>
      <c r="T181" s="103">
        <f>S181*H181</f>
        <v/>
      </c>
      <c r="AR181" s="1" t="inlineStr">
        <is>
          <t>4</t>
        </is>
      </c>
      <c r="AT181" s="1" t="inlineStr">
        <is>
          <t>K</t>
        </is>
      </c>
      <c r="AU181" s="1" t="inlineStr">
        <is>
          <t>2</t>
        </is>
      </c>
      <c r="AY181" s="1" t="inlineStr">
        <is>
          <t>ROZPOCET</t>
        </is>
      </c>
      <c r="BE181" s="31">
        <f>IF(N181="základná",J181,0)</f>
        <v/>
      </c>
      <c r="BF181" s="31">
        <f>IF(N181="znížená",J181,0)</f>
        <v/>
      </c>
      <c r="BG181" s="31">
        <f>IF(N181="zákl. prenesená",J181,0)</f>
        <v/>
      </c>
      <c r="BH181" s="31">
        <f>IF(N181="zníž. prenesená",J181,0)</f>
        <v/>
      </c>
      <c r="BI181" s="31">
        <f>IF(N181="nulová",J181,0)</f>
        <v/>
      </c>
      <c r="BJ181" s="1" t="inlineStr">
        <is>
          <t>2</t>
        </is>
      </c>
      <c r="BK181" s="31">
        <f>ROUND(I181*H181,2)</f>
        <v/>
      </c>
      <c r="BL181" s="1" t="inlineStr">
        <is>
          <t>4</t>
        </is>
      </c>
      <c r="BM181" s="1" t="inlineStr">
        <is>
          <t>-1466588914</t>
        </is>
      </c>
    </row>
    <row r="182">
      <c r="D182" s="79" t="inlineStr">
        <is>
          <t>VV</t>
        </is>
      </c>
      <c r="F182" s="80" t="inlineStr">
        <is>
          <t>V021: 225,795 × 0,15 = 33,869</t>
        </is>
      </c>
      <c r="H182" s="106" t="n">
        <v>33.869</v>
      </c>
      <c r="AT182" s="1" t="inlineStr">
        <is>
          <t>VV</t>
        </is>
      </c>
      <c r="AU182" s="1" t="inlineStr">
        <is>
          <t>2</t>
        </is>
      </c>
      <c r="AV182" s="2" t="inlineStr">
        <is>
          <t>2</t>
        </is>
      </c>
      <c r="AW182" s="2" t="inlineStr">
        <is>
          <t>True</t>
        </is>
      </c>
      <c r="AX182" s="2" t="inlineStr">
        <is>
          <t>1</t>
        </is>
      </c>
      <c r="AY182" s="1" t="inlineStr">
        <is>
          <t>ROZPOCET</t>
        </is>
      </c>
    </row>
    <row r="183" ht="24" customHeight="1">
      <c r="C183" s="72" t="inlineStr">
        <is>
          <t>20</t>
        </is>
      </c>
      <c r="D183" s="72" t="inlineStr">
        <is>
          <t>K</t>
        </is>
      </c>
      <c r="E183" s="73" t="inlineStr">
        <is>
          <t>273321311.S</t>
        </is>
      </c>
      <c r="F183" s="74" t="inlineStr">
        <is>
          <t>Betón základových dosiek, železový (bez výstuže), tr. C 16/20</t>
        </is>
      </c>
      <c r="G183" s="75" t="inlineStr">
        <is>
          <t>m3</t>
        </is>
      </c>
      <c r="H183" s="105" t="n">
        <v>4.917</v>
      </c>
      <c r="I183" s="77" t="n">
        <v>137.48</v>
      </c>
      <c r="J183" s="77">
        <f>ROUND(I183*H183,2)</f>
        <v/>
      </c>
      <c r="K183" s="78" t="inlineStr">
        <is>
          <t>CENEKON 2026/02</t>
        </is>
      </c>
      <c r="N183" s="46" t="inlineStr">
        <is>
          <t>základná</t>
        </is>
      </c>
      <c r="O183" s="103" t="n">
        <v>0</v>
      </c>
      <c r="P183" s="103">
        <f>O183*H183</f>
        <v/>
      </c>
      <c r="Q183" s="103" t="n">
        <v>2.23752</v>
      </c>
      <c r="R183" s="103">
        <f>Q183*H183</f>
        <v/>
      </c>
      <c r="S183" s="103" t="n">
        <v>0</v>
      </c>
      <c r="T183" s="103">
        <f>S183*H183</f>
        <v/>
      </c>
      <c r="AR183" s="1" t="inlineStr">
        <is>
          <t>4</t>
        </is>
      </c>
      <c r="AT183" s="1" t="inlineStr">
        <is>
          <t>K</t>
        </is>
      </c>
      <c r="AU183" s="1" t="inlineStr">
        <is>
          <t>2</t>
        </is>
      </c>
      <c r="AY183" s="1" t="inlineStr">
        <is>
          <t>ROZPOCET</t>
        </is>
      </c>
      <c r="BE183" s="31">
        <f>IF(N183="základná",J183,0)</f>
        <v/>
      </c>
      <c r="BF183" s="31">
        <f>IF(N183="znížená",J183,0)</f>
        <v/>
      </c>
      <c r="BG183" s="31">
        <f>IF(N183="zákl. prenesená",J183,0)</f>
        <v/>
      </c>
      <c r="BH183" s="31">
        <f>IF(N183="zníž. prenesená",J183,0)</f>
        <v/>
      </c>
      <c r="BI183" s="31">
        <f>IF(N183="nulová",J183,0)</f>
        <v/>
      </c>
      <c r="BJ183" s="1" t="inlineStr">
        <is>
          <t>2</t>
        </is>
      </c>
      <c r="BK183" s="31">
        <f>ROUND(I183*H183,2)</f>
        <v/>
      </c>
      <c r="BL183" s="1" t="inlineStr">
        <is>
          <t>4</t>
        </is>
      </c>
      <c r="BM183" s="1" t="inlineStr">
        <is>
          <t>-1383715581</t>
        </is>
      </c>
    </row>
    <row r="184">
      <c r="D184" s="79" t="inlineStr">
        <is>
          <t>VV</t>
        </is>
      </c>
      <c r="F184" s="80" t="inlineStr">
        <is>
          <t>V022: 32,78 × 0,15 = 4,917</t>
        </is>
      </c>
      <c r="H184" s="106" t="n">
        <v>4.917</v>
      </c>
      <c r="AT184" s="1" t="inlineStr">
        <is>
          <t>VV</t>
        </is>
      </c>
      <c r="AU184" s="1" t="inlineStr">
        <is>
          <t>2</t>
        </is>
      </c>
      <c r="AV184" s="2" t="inlineStr">
        <is>
          <t>2</t>
        </is>
      </c>
      <c r="AW184" s="2" t="inlineStr">
        <is>
          <t>True</t>
        </is>
      </c>
      <c r="AX184" s="2" t="inlineStr">
        <is>
          <t>1</t>
        </is>
      </c>
      <c r="AY184" s="1" t="inlineStr">
        <is>
          <t>ROZPOCET</t>
        </is>
      </c>
    </row>
    <row r="185" ht="24" customHeight="1">
      <c r="C185" s="72" t="inlineStr">
        <is>
          <t>21</t>
        </is>
      </c>
      <c r="D185" s="72" t="inlineStr">
        <is>
          <t>K</t>
        </is>
      </c>
      <c r="E185" s="73" t="inlineStr">
        <is>
          <t>273362422.S</t>
        </is>
      </c>
      <c r="F185" s="74" t="inlineStr">
        <is>
          <t>Výstuž základových dosiek zo zvár. sietí KARI, priemer drôtu 6/6 mm, veľkosť oka 150x150 mm</t>
        </is>
      </c>
      <c r="G185" s="75" t="inlineStr">
        <is>
          <t>m2</t>
        </is>
      </c>
      <c r="H185" s="105" t="n">
        <v>258.575</v>
      </c>
      <c r="I185" s="77" t="n">
        <v>4.72</v>
      </c>
      <c r="J185" s="77">
        <f>ROUND(I185*H185,2)</f>
        <v/>
      </c>
      <c r="K185" s="78" t="inlineStr">
        <is>
          <t>CENEKON 2026/02</t>
        </is>
      </c>
      <c r="N185" s="46" t="inlineStr">
        <is>
          <t>základná</t>
        </is>
      </c>
      <c r="O185" s="103" t="n">
        <v>0</v>
      </c>
      <c r="P185" s="103">
        <f>O185*H185</f>
        <v/>
      </c>
      <c r="Q185" s="103" t="n">
        <v>0.00352</v>
      </c>
      <c r="R185" s="103">
        <f>Q185*H185</f>
        <v/>
      </c>
      <c r="S185" s="103" t="n">
        <v>0</v>
      </c>
      <c r="T185" s="103">
        <f>S185*H185</f>
        <v/>
      </c>
      <c r="AR185" s="1" t="inlineStr">
        <is>
          <t>4</t>
        </is>
      </c>
      <c r="AT185" s="1" t="inlineStr">
        <is>
          <t>K</t>
        </is>
      </c>
      <c r="AU185" s="1" t="inlineStr">
        <is>
          <t>2</t>
        </is>
      </c>
      <c r="AY185" s="1" t="inlineStr">
        <is>
          <t>ROZPOCET</t>
        </is>
      </c>
      <c r="BE185" s="31">
        <f>IF(N185="základná",J185,0)</f>
        <v/>
      </c>
      <c r="BF185" s="31">
        <f>IF(N185="znížená",J185,0)</f>
        <v/>
      </c>
      <c r="BG185" s="31">
        <f>IF(N185="zákl. prenesená",J185,0)</f>
        <v/>
      </c>
      <c r="BH185" s="31">
        <f>IF(N185="zníž. prenesená",J185,0)</f>
        <v/>
      </c>
      <c r="BI185" s="31">
        <f>IF(N185="nulová",J185,0)</f>
        <v/>
      </c>
      <c r="BJ185" s="1" t="inlineStr">
        <is>
          <t>2</t>
        </is>
      </c>
      <c r="BK185" s="31">
        <f>ROUND(I185*H185,2)</f>
        <v/>
      </c>
      <c r="BL185" s="1" t="inlineStr">
        <is>
          <t>4</t>
        </is>
      </c>
      <c r="BM185" s="1" t="inlineStr">
        <is>
          <t>-1898841697</t>
        </is>
      </c>
    </row>
    <row r="186">
      <c r="D186" s="79" t="inlineStr">
        <is>
          <t>VV</t>
        </is>
      </c>
      <c r="F186" s="80" t="inlineStr">
        <is>
          <t>V001 + V009: 225,795+32,78 = 258,575</t>
        </is>
      </c>
      <c r="H186" s="106" t="n">
        <v>258.575</v>
      </c>
      <c r="AT186" s="1" t="inlineStr">
        <is>
          <t>VV</t>
        </is>
      </c>
      <c r="AU186" s="1" t="inlineStr">
        <is>
          <t>2</t>
        </is>
      </c>
      <c r="AV186" s="2" t="inlineStr">
        <is>
          <t>2</t>
        </is>
      </c>
      <c r="AW186" s="2" t="inlineStr">
        <is>
          <t>True</t>
        </is>
      </c>
      <c r="AX186" s="2" t="inlineStr">
        <is>
          <t>1</t>
        </is>
      </c>
      <c r="AY186" s="1" t="inlineStr">
        <is>
          <t>ROZPOCET</t>
        </is>
      </c>
    </row>
    <row r="187" ht="24" customHeight="1">
      <c r="C187" s="72" t="inlineStr">
        <is>
          <t>22</t>
        </is>
      </c>
      <c r="D187" s="72" t="inlineStr">
        <is>
          <t>K</t>
        </is>
      </c>
      <c r="E187" s="73" t="inlineStr">
        <is>
          <t>273351217.S</t>
        </is>
      </c>
      <c r="F187" s="74" t="inlineStr">
        <is>
          <t>Debnenie stien základových dosiek, zhotovenie-tradičné</t>
        </is>
      </c>
      <c r="G187" s="75" t="inlineStr">
        <is>
          <t>m2</t>
        </is>
      </c>
      <c r="H187" s="105" t="n">
        <v>11.709</v>
      </c>
      <c r="I187" s="77" t="n">
        <v>23.55</v>
      </c>
      <c r="J187" s="77">
        <f>ROUND(I187*H187,2)</f>
        <v/>
      </c>
      <c r="K187" s="78" t="inlineStr">
        <is>
          <t>CENEKON 2026/02</t>
        </is>
      </c>
      <c r="N187" s="46" t="inlineStr">
        <is>
          <t>základná</t>
        </is>
      </c>
      <c r="O187" s="103" t="n">
        <v>0</v>
      </c>
      <c r="P187" s="103">
        <f>O187*H187</f>
        <v/>
      </c>
      <c r="Q187" s="103" t="n">
        <v>0.00375</v>
      </c>
      <c r="R187" s="103">
        <f>Q187*H187</f>
        <v/>
      </c>
      <c r="S187" s="103" t="n">
        <v>0</v>
      </c>
      <c r="T187" s="103">
        <f>S187*H187</f>
        <v/>
      </c>
      <c r="AR187" s="1" t="inlineStr">
        <is>
          <t>4</t>
        </is>
      </c>
      <c r="AT187" s="1" t="inlineStr">
        <is>
          <t>K</t>
        </is>
      </c>
      <c r="AU187" s="1" t="inlineStr">
        <is>
          <t>2</t>
        </is>
      </c>
      <c r="AY187" s="1" t="inlineStr">
        <is>
          <t>ROZPOCET</t>
        </is>
      </c>
      <c r="BE187" s="31">
        <f>IF(N187="základná",J187,0)</f>
        <v/>
      </c>
      <c r="BF187" s="31">
        <f>IF(N187="znížená",J187,0)</f>
        <v/>
      </c>
      <c r="BG187" s="31">
        <f>IF(N187="zákl. prenesená",J187,0)</f>
        <v/>
      </c>
      <c r="BH187" s="31">
        <f>IF(N187="zníž. prenesená",J187,0)</f>
        <v/>
      </c>
      <c r="BI187" s="31">
        <f>IF(N187="nulová",J187,0)</f>
        <v/>
      </c>
      <c r="BJ187" s="1" t="inlineStr">
        <is>
          <t>2</t>
        </is>
      </c>
      <c r="BK187" s="31">
        <f>ROUND(I187*H187,2)</f>
        <v/>
      </c>
      <c r="BL187" s="1" t="inlineStr">
        <is>
          <t>4</t>
        </is>
      </c>
      <c r="BM187" s="1" t="inlineStr">
        <is>
          <t>891199507</t>
        </is>
      </c>
    </row>
    <row r="188">
      <c r="D188" s="79" t="inlineStr">
        <is>
          <t>VV</t>
        </is>
      </c>
      <c r="F188" s="80" t="inlineStr">
        <is>
          <t>V002 × 0,15: 78,06 × 0,15 = 11,709</t>
        </is>
      </c>
      <c r="H188" s="106" t="n">
        <v>11.709</v>
      </c>
      <c r="AT188" s="1" t="inlineStr">
        <is>
          <t>VV</t>
        </is>
      </c>
      <c r="AU188" s="1" t="inlineStr">
        <is>
          <t>2</t>
        </is>
      </c>
      <c r="AV188" s="2" t="inlineStr">
        <is>
          <t>2</t>
        </is>
      </c>
      <c r="AW188" s="2" t="inlineStr">
        <is>
          <t>True</t>
        </is>
      </c>
      <c r="AX188" s="2" t="inlineStr">
        <is>
          <t>1</t>
        </is>
      </c>
      <c r="AY188" s="1" t="inlineStr">
        <is>
          <t>ROZPOCET</t>
        </is>
      </c>
    </row>
    <row r="189" ht="24" customHeight="1">
      <c r="C189" s="72" t="inlineStr">
        <is>
          <t>23</t>
        </is>
      </c>
      <c r="D189" s="72" t="inlineStr">
        <is>
          <t>K</t>
        </is>
      </c>
      <c r="E189" s="73" t="inlineStr">
        <is>
          <t>273351218.S</t>
        </is>
      </c>
      <c r="F189" s="74" t="inlineStr">
        <is>
          <t>Debnenie stien základových dosiek, odstránenie-tradičné</t>
        </is>
      </c>
      <c r="G189" s="75" t="inlineStr">
        <is>
          <t>m2</t>
        </is>
      </c>
      <c r="H189" s="105" t="n">
        <v>11.709</v>
      </c>
      <c r="I189" s="77" t="n">
        <v>7.46</v>
      </c>
      <c r="J189" s="77">
        <f>ROUND(I189*H189,2)</f>
        <v/>
      </c>
      <c r="K189" s="78" t="inlineStr">
        <is>
          <t>CENEKON 2026/02</t>
        </is>
      </c>
      <c r="N189" s="46" t="inlineStr">
        <is>
          <t>základná</t>
        </is>
      </c>
      <c r="O189" s="103" t="n">
        <v>0</v>
      </c>
      <c r="P189" s="103">
        <f>O189*H189</f>
        <v/>
      </c>
      <c r="Q189" s="103" t="n">
        <v>0</v>
      </c>
      <c r="R189" s="103">
        <f>Q189*H189</f>
        <v/>
      </c>
      <c r="S189" s="103" t="n">
        <v>0</v>
      </c>
      <c r="T189" s="103">
        <f>S189*H189</f>
        <v/>
      </c>
      <c r="AR189" s="1" t="inlineStr">
        <is>
          <t>4</t>
        </is>
      </c>
      <c r="AT189" s="1" t="inlineStr">
        <is>
          <t>K</t>
        </is>
      </c>
      <c r="AU189" s="1" t="inlineStr">
        <is>
          <t>2</t>
        </is>
      </c>
      <c r="AY189" s="1" t="inlineStr">
        <is>
          <t>ROZPOCET</t>
        </is>
      </c>
      <c r="BE189" s="31">
        <f>IF(N189="základná",J189,0)</f>
        <v/>
      </c>
      <c r="BF189" s="31">
        <f>IF(N189="znížená",J189,0)</f>
        <v/>
      </c>
      <c r="BG189" s="31">
        <f>IF(N189="zákl. prenesená",J189,0)</f>
        <v/>
      </c>
      <c r="BH189" s="31">
        <f>IF(N189="zníž. prenesená",J189,0)</f>
        <v/>
      </c>
      <c r="BI189" s="31">
        <f>IF(N189="nulová",J189,0)</f>
        <v/>
      </c>
      <c r="BJ189" s="1" t="inlineStr">
        <is>
          <t>2</t>
        </is>
      </c>
      <c r="BK189" s="31">
        <f>ROUND(I189*H189,2)</f>
        <v/>
      </c>
      <c r="BL189" s="1" t="inlineStr">
        <is>
          <t>4</t>
        </is>
      </c>
      <c r="BM189" s="1" t="inlineStr">
        <is>
          <t>-996359559</t>
        </is>
      </c>
    </row>
    <row r="190">
      <c r="D190" s="79" t="inlineStr">
        <is>
          <t>VV</t>
        </is>
      </c>
      <c r="F190" s="80" t="inlineStr">
        <is>
          <t>V002 × 0,15: 78,06 × 0,15 = 11,709</t>
        </is>
      </c>
      <c r="H190" s="106" t="n">
        <v>11.709</v>
      </c>
      <c r="AT190" s="1" t="inlineStr">
        <is>
          <t>VV</t>
        </is>
      </c>
      <c r="AU190" s="1" t="inlineStr">
        <is>
          <t>2</t>
        </is>
      </c>
      <c r="AV190" s="2" t="inlineStr">
        <is>
          <t>2</t>
        </is>
      </c>
      <c r="AW190" s="2" t="inlineStr">
        <is>
          <t>True</t>
        </is>
      </c>
      <c r="AX190" s="2" t="inlineStr">
        <is>
          <t>1</t>
        </is>
      </c>
      <c r="AY190" s="1" t="inlineStr">
        <is>
          <t>ROZPOCET</t>
        </is>
      </c>
    </row>
    <row r="191" ht="22.8" customHeight="1">
      <c r="D191" s="67" t="inlineStr">
        <is>
          <t>D</t>
        </is>
      </c>
      <c r="E191" s="70" t="inlineStr">
        <is>
          <t>3</t>
        </is>
      </c>
      <c r="F191" s="70" t="inlineStr">
        <is>
          <t>Zvislé a kompletné konštrukcie</t>
        </is>
      </c>
      <c r="J191" s="71">
        <f>BK191</f>
        <v/>
      </c>
      <c r="P191" s="103">
        <f>SUM(P192:P237)</f>
        <v/>
      </c>
      <c r="R191" s="103">
        <f>SUM(R192:R237)</f>
        <v/>
      </c>
      <c r="T191" s="103">
        <f>SUM(T192:T237)</f>
        <v/>
      </c>
      <c r="AR191" s="1" t="inlineStr">
        <is>
          <t>1</t>
        </is>
      </c>
      <c r="AT191" s="46" t="inlineStr">
        <is>
          <t>D</t>
        </is>
      </c>
      <c r="AU191" s="46" t="inlineStr">
        <is>
          <t>1</t>
        </is>
      </c>
      <c r="AY191" s="1" t="inlineStr">
        <is>
          <t>ROZPOCET</t>
        </is>
      </c>
      <c r="BK191" s="31">
        <f>SUM(BK192:BK237)</f>
        <v/>
      </c>
    </row>
    <row r="192" ht="36" customHeight="1">
      <c r="C192" s="72" t="inlineStr">
        <is>
          <t>24</t>
        </is>
      </c>
      <c r="D192" s="72" t="inlineStr">
        <is>
          <t>K</t>
        </is>
      </c>
      <c r="E192" s="73" t="inlineStr">
        <is>
          <t>311234562</t>
        </is>
      </c>
      <c r="F192" s="74" t="inlineStr">
        <is>
          <t>Murivo nosné (m3) z tehál pálených POROTHERM 30 Profi P 15 brúsených na pero a drážku, na maltu POROTHERM Profi (300x250x249)</t>
        </is>
      </c>
      <c r="G192" s="75" t="inlineStr">
        <is>
          <t>m3</t>
        </is>
      </c>
      <c r="H192" s="105" t="n">
        <v>70.41200000000001</v>
      </c>
      <c r="I192" s="77" t="n">
        <v>264.97</v>
      </c>
      <c r="J192" s="77">
        <f>ROUND(I192*H192,2)</f>
        <v/>
      </c>
      <c r="K192" s="78" t="inlineStr">
        <is>
          <t>CENEKON 2026/02</t>
        </is>
      </c>
      <c r="N192" s="46" t="inlineStr">
        <is>
          <t>základná</t>
        </is>
      </c>
      <c r="O192" s="103" t="n">
        <v>0</v>
      </c>
      <c r="P192" s="103">
        <f>O192*H192</f>
        <v/>
      </c>
      <c r="Q192" s="103" t="n">
        <v>0.7831</v>
      </c>
      <c r="R192" s="103">
        <f>Q192*H192</f>
        <v/>
      </c>
      <c r="S192" s="103" t="n">
        <v>0</v>
      </c>
      <c r="T192" s="103">
        <f>S192*H192</f>
        <v/>
      </c>
      <c r="AR192" s="1" t="inlineStr">
        <is>
          <t>4</t>
        </is>
      </c>
      <c r="AT192" s="1" t="inlineStr">
        <is>
          <t>K</t>
        </is>
      </c>
      <c r="AU192" s="1" t="inlineStr">
        <is>
          <t>2</t>
        </is>
      </c>
      <c r="AY192" s="1" t="inlineStr">
        <is>
          <t>ROZPOCET</t>
        </is>
      </c>
      <c r="BE192" s="31">
        <f>IF(N192="základná",J192,0)</f>
        <v/>
      </c>
      <c r="BF192" s="31">
        <f>IF(N192="znížená",J192,0)</f>
        <v/>
      </c>
      <c r="BG192" s="31">
        <f>IF(N192="zákl. prenesená",J192,0)</f>
        <v/>
      </c>
      <c r="BH192" s="31">
        <f>IF(N192="zníž. prenesená",J192,0)</f>
        <v/>
      </c>
      <c r="BI192" s="31">
        <f>IF(N192="nulová",J192,0)</f>
        <v/>
      </c>
      <c r="BJ192" s="1" t="inlineStr">
        <is>
          <t>2</t>
        </is>
      </c>
      <c r="BK192" s="31">
        <f>ROUND(I192*H192,2)</f>
        <v/>
      </c>
      <c r="BL192" s="1" t="inlineStr">
        <is>
          <t>4</t>
        </is>
      </c>
      <c r="BM192" s="1" t="inlineStr">
        <is>
          <t>-1281439747</t>
        </is>
      </c>
    </row>
    <row r="193">
      <c r="D193" s="79" t="inlineStr">
        <is>
          <t>VV</t>
        </is>
      </c>
      <c r="F193" s="80" t="inlineStr">
        <is>
          <t>V026: ((76,86+19,7) × 2,75+27,089-51,39) × 0,3-1,96 = 70,412</t>
        </is>
      </c>
      <c r="H193" s="106" t="n">
        <v>70.41200000000001</v>
      </c>
      <c r="AT193" s="1" t="inlineStr">
        <is>
          <t>VV</t>
        </is>
      </c>
      <c r="AU193" s="1" t="inlineStr">
        <is>
          <t>2</t>
        </is>
      </c>
      <c r="AV193" s="2" t="inlineStr">
        <is>
          <t>2</t>
        </is>
      </c>
      <c r="AW193" s="2" t="inlineStr">
        <is>
          <t>True</t>
        </is>
      </c>
      <c r="AX193" s="2" t="inlineStr">
        <is>
          <t>1</t>
        </is>
      </c>
      <c r="AY193" s="1" t="inlineStr">
        <is>
          <t>ROZPOCET</t>
        </is>
      </c>
    </row>
    <row r="194" ht="24" customHeight="1">
      <c r="C194" s="72" t="inlineStr">
        <is>
          <t>25</t>
        </is>
      </c>
      <c r="D194" s="72" t="inlineStr">
        <is>
          <t>K</t>
        </is>
      </c>
      <c r="E194" s="73" t="inlineStr">
        <is>
          <t>342272051.S</t>
        </is>
      </c>
      <c r="F194" s="74" t="inlineStr">
        <is>
          <t>Priečky z pórobetónových tvárnic hladkých s objemovou hmotnosťou do 600 kg/m3 hrúbky 150 mm</t>
        </is>
      </c>
      <c r="G194" s="75" t="inlineStr">
        <is>
          <t>m2</t>
        </is>
      </c>
      <c r="H194" s="105" t="n">
        <v>145.695</v>
      </c>
      <c r="I194" s="77" t="n">
        <v>45.62</v>
      </c>
      <c r="J194" s="77">
        <f>ROUND(I194*H194,2)</f>
        <v/>
      </c>
      <c r="K194" s="78" t="inlineStr">
        <is>
          <t>CENEKON 2026/02</t>
        </is>
      </c>
      <c r="N194" s="46" t="inlineStr">
        <is>
          <t>základná</t>
        </is>
      </c>
      <c r="O194" s="103" t="n">
        <v>0</v>
      </c>
      <c r="P194" s="103">
        <f>O194*H194</f>
        <v/>
      </c>
      <c r="Q194" s="103" t="n">
        <v>0.11114</v>
      </c>
      <c r="R194" s="103">
        <f>Q194*H194</f>
        <v/>
      </c>
      <c r="S194" s="103" t="n">
        <v>0</v>
      </c>
      <c r="T194" s="103">
        <f>S194*H194</f>
        <v/>
      </c>
      <c r="AR194" s="1" t="inlineStr">
        <is>
          <t>4</t>
        </is>
      </c>
      <c r="AT194" s="1" t="inlineStr">
        <is>
          <t>K</t>
        </is>
      </c>
      <c r="AU194" s="1" t="inlineStr">
        <is>
          <t>2</t>
        </is>
      </c>
      <c r="AY194" s="1" t="inlineStr">
        <is>
          <t>ROZPOCET</t>
        </is>
      </c>
      <c r="BE194" s="31">
        <f>IF(N194="základná",J194,0)</f>
        <v/>
      </c>
      <c r="BF194" s="31">
        <f>IF(N194="znížená",J194,0)</f>
        <v/>
      </c>
      <c r="BG194" s="31">
        <f>IF(N194="zákl. prenesená",J194,0)</f>
        <v/>
      </c>
      <c r="BH194" s="31">
        <f>IF(N194="zníž. prenesená",J194,0)</f>
        <v/>
      </c>
      <c r="BI194" s="31">
        <f>IF(N194="nulová",J194,0)</f>
        <v/>
      </c>
      <c r="BJ194" s="1" t="inlineStr">
        <is>
          <t>2</t>
        </is>
      </c>
      <c r="BK194" s="31">
        <f>ROUND(I194*H194,2)</f>
        <v/>
      </c>
      <c r="BL194" s="1" t="inlineStr">
        <is>
          <t>4</t>
        </is>
      </c>
      <c r="BM194" s="1" t="inlineStr">
        <is>
          <t>1120840525</t>
        </is>
      </c>
    </row>
    <row r="195">
      <c r="D195" s="79" t="inlineStr">
        <is>
          <t>VV</t>
        </is>
      </c>
      <c r="F195" s="80" t="inlineStr">
        <is>
          <t>V028: 52,67 × 3,12-(1,375 × 2,2+0,6 × 2,1+5 × 0,8 × 2,1+3 × 0,7 × 2,1+0,7 × 2,2) = 145,695</t>
        </is>
      </c>
      <c r="H195" s="106" t="n">
        <v>145.695</v>
      </c>
      <c r="AT195" s="1" t="inlineStr">
        <is>
          <t>VV</t>
        </is>
      </c>
      <c r="AU195" s="1" t="inlineStr">
        <is>
          <t>2</t>
        </is>
      </c>
      <c r="AV195" s="2" t="inlineStr">
        <is>
          <t>2</t>
        </is>
      </c>
      <c r="AW195" s="2" t="inlineStr">
        <is>
          <t>True</t>
        </is>
      </c>
      <c r="AX195" s="2" t="inlineStr">
        <is>
          <t>1</t>
        </is>
      </c>
      <c r="AY195" s="1" t="inlineStr">
        <is>
          <t>ROZPOCET</t>
        </is>
      </c>
    </row>
    <row r="196" ht="24" customHeight="1">
      <c r="C196" s="72" t="inlineStr">
        <is>
          <t>26</t>
        </is>
      </c>
      <c r="D196" s="72" t="inlineStr">
        <is>
          <t>K</t>
        </is>
      </c>
      <c r="E196" s="73" t="inlineStr">
        <is>
          <t>317162131</t>
        </is>
      </c>
      <c r="F196" s="74" t="inlineStr">
        <is>
          <t>Keramický preklad POROTHERM KPP 7, šírky 70 mm, výšky 238 mm, dĺžky 1000 mm</t>
        </is>
      </c>
      <c r="G196" s="75" t="inlineStr">
        <is>
          <t>ks</t>
        </is>
      </c>
      <c r="H196" s="105" t="n">
        <v>6</v>
      </c>
      <c r="I196" s="77" t="n">
        <v>24.85</v>
      </c>
      <c r="J196" s="77">
        <f>ROUND(I196*H196,2)</f>
        <v/>
      </c>
      <c r="K196" s="78" t="inlineStr">
        <is>
          <t>CENEKON 2026/02</t>
        </is>
      </c>
      <c r="N196" s="46" t="inlineStr">
        <is>
          <t>základná</t>
        </is>
      </c>
      <c r="O196" s="103" t="n">
        <v>0</v>
      </c>
      <c r="P196" s="103">
        <f>O196*H196</f>
        <v/>
      </c>
      <c r="Q196" s="103" t="n">
        <v>0.03712</v>
      </c>
      <c r="R196" s="103">
        <f>Q196*H196</f>
        <v/>
      </c>
      <c r="S196" s="103" t="n">
        <v>0</v>
      </c>
      <c r="T196" s="103">
        <f>S196*H196</f>
        <v/>
      </c>
      <c r="AR196" s="1" t="inlineStr">
        <is>
          <t>4</t>
        </is>
      </c>
      <c r="AT196" s="1" t="inlineStr">
        <is>
          <t>K</t>
        </is>
      </c>
      <c r="AU196" s="1" t="inlineStr">
        <is>
          <t>2</t>
        </is>
      </c>
      <c r="AY196" s="1" t="inlineStr">
        <is>
          <t>ROZPOCET</t>
        </is>
      </c>
      <c r="BE196" s="31">
        <f>IF(N196="základná",J196,0)</f>
        <v/>
      </c>
      <c r="BF196" s="31">
        <f>IF(N196="znížená",J196,0)</f>
        <v/>
      </c>
      <c r="BG196" s="31">
        <f>IF(N196="zákl. prenesená",J196,0)</f>
        <v/>
      </c>
      <c r="BH196" s="31">
        <f>IF(N196="zníž. prenesená",J196,0)</f>
        <v/>
      </c>
      <c r="BI196" s="31">
        <f>IF(N196="nulová",J196,0)</f>
        <v/>
      </c>
      <c r="BJ196" s="1" t="inlineStr">
        <is>
          <t>2</t>
        </is>
      </c>
      <c r="BK196" s="31">
        <f>ROUND(I196*H196,2)</f>
        <v/>
      </c>
      <c r="BL196" s="1" t="inlineStr">
        <is>
          <t>4</t>
        </is>
      </c>
      <c r="BM196" s="1" t="inlineStr">
        <is>
          <t>-2101597824</t>
        </is>
      </c>
    </row>
    <row r="197">
      <c r="D197" s="79" t="inlineStr">
        <is>
          <t>VV</t>
        </is>
      </c>
      <c r="F197" s="80" t="inlineStr">
        <is>
          <t>6 ks (výpis prekladov KP7-1, dĺžka 1000)</t>
        </is>
      </c>
      <c r="H197" s="106" t="n">
        <v>6</v>
      </c>
      <c r="AT197" s="1" t="inlineStr">
        <is>
          <t>VV</t>
        </is>
      </c>
      <c r="AU197" s="1" t="inlineStr">
        <is>
          <t>2</t>
        </is>
      </c>
      <c r="AV197" s="2" t="inlineStr">
        <is>
          <t>2</t>
        </is>
      </c>
      <c r="AW197" s="2" t="inlineStr">
        <is>
          <t>True</t>
        </is>
      </c>
      <c r="AX197" s="2" t="inlineStr">
        <is>
          <t>1</t>
        </is>
      </c>
      <c r="AY197" s="1" t="inlineStr">
        <is>
          <t>ROZPOCET</t>
        </is>
      </c>
    </row>
    <row r="198" ht="24" customHeight="1">
      <c r="C198" s="72" t="inlineStr">
        <is>
          <t>27</t>
        </is>
      </c>
      <c r="D198" s="72" t="inlineStr">
        <is>
          <t>K</t>
        </is>
      </c>
      <c r="E198" s="73" t="inlineStr">
        <is>
          <t>317162132</t>
        </is>
      </c>
      <c r="F198" s="74" t="inlineStr">
        <is>
          <t>Keramický preklad POROTHERM KPP 7, šírky 70 mm, výšky 238 mm, dĺžky 1250 mm</t>
        </is>
      </c>
      <c r="G198" s="75" t="inlineStr">
        <is>
          <t>ks</t>
        </is>
      </c>
      <c r="H198" s="105" t="n">
        <v>10</v>
      </c>
      <c r="I198" s="77" t="n">
        <v>31.79</v>
      </c>
      <c r="J198" s="77">
        <f>ROUND(I198*H198,2)</f>
        <v/>
      </c>
      <c r="K198" s="78" t="inlineStr">
        <is>
          <t>CENEKON 2026/02</t>
        </is>
      </c>
      <c r="N198" s="46" t="inlineStr">
        <is>
          <t>základná</t>
        </is>
      </c>
      <c r="O198" s="103" t="n">
        <v>0</v>
      </c>
      <c r="P198" s="103">
        <f>O198*H198</f>
        <v/>
      </c>
      <c r="Q198" s="103" t="n">
        <v>0.0463</v>
      </c>
      <c r="R198" s="103">
        <f>Q198*H198</f>
        <v/>
      </c>
      <c r="S198" s="103" t="n">
        <v>0</v>
      </c>
      <c r="T198" s="103">
        <f>S198*H198</f>
        <v/>
      </c>
      <c r="AR198" s="1" t="inlineStr">
        <is>
          <t>4</t>
        </is>
      </c>
      <c r="AT198" s="1" t="inlineStr">
        <is>
          <t>K</t>
        </is>
      </c>
      <c r="AU198" s="1" t="inlineStr">
        <is>
          <t>2</t>
        </is>
      </c>
      <c r="AY198" s="1" t="inlineStr">
        <is>
          <t>ROZPOCET</t>
        </is>
      </c>
      <c r="BE198" s="31">
        <f>IF(N198="základná",J198,0)</f>
        <v/>
      </c>
      <c r="BF198" s="31">
        <f>IF(N198="znížená",J198,0)</f>
        <v/>
      </c>
      <c r="BG198" s="31">
        <f>IF(N198="zákl. prenesená",J198,0)</f>
        <v/>
      </c>
      <c r="BH198" s="31">
        <f>IF(N198="zníž. prenesená",J198,0)</f>
        <v/>
      </c>
      <c r="BI198" s="31">
        <f>IF(N198="nulová",J198,0)</f>
        <v/>
      </c>
      <c r="BJ198" s="1" t="inlineStr">
        <is>
          <t>2</t>
        </is>
      </c>
      <c r="BK198" s="31">
        <f>ROUND(I198*H198,2)</f>
        <v/>
      </c>
      <c r="BL198" s="1" t="inlineStr">
        <is>
          <t>4</t>
        </is>
      </c>
      <c r="BM198" s="1" t="inlineStr">
        <is>
          <t>-908309057</t>
        </is>
      </c>
    </row>
    <row r="199">
      <c r="D199" s="79" t="inlineStr">
        <is>
          <t>VV</t>
        </is>
      </c>
      <c r="F199" s="80" t="inlineStr">
        <is>
          <t>10 ks (KP7-2, 1250)</t>
        </is>
      </c>
      <c r="H199" s="106" t="n">
        <v>10</v>
      </c>
      <c r="AT199" s="1" t="inlineStr">
        <is>
          <t>VV</t>
        </is>
      </c>
      <c r="AU199" s="1" t="inlineStr">
        <is>
          <t>2</t>
        </is>
      </c>
      <c r="AV199" s="2" t="inlineStr">
        <is>
          <t>2</t>
        </is>
      </c>
      <c r="AW199" s="2" t="inlineStr">
        <is>
          <t>True</t>
        </is>
      </c>
      <c r="AX199" s="2" t="inlineStr">
        <is>
          <t>1</t>
        </is>
      </c>
      <c r="AY199" s="1" t="inlineStr">
        <is>
          <t>ROZPOCET</t>
        </is>
      </c>
    </row>
    <row r="200" ht="24" customHeight="1">
      <c r="C200" s="72" t="inlineStr">
        <is>
          <t>28</t>
        </is>
      </c>
      <c r="D200" s="72" t="inlineStr">
        <is>
          <t>K</t>
        </is>
      </c>
      <c r="E200" s="73" t="inlineStr">
        <is>
          <t>317162133</t>
        </is>
      </c>
      <c r="F200" s="74" t="inlineStr">
        <is>
          <t>Keramický preklad POROTHERM KPP 7, šírky 70 mm, výšky 238 mm, dĺžky 1500 mm</t>
        </is>
      </c>
      <c r="G200" s="75" t="inlineStr">
        <is>
          <t>ks</t>
        </is>
      </c>
      <c r="H200" s="105" t="n">
        <v>7</v>
      </c>
      <c r="I200" s="77" t="n">
        <v>37.6</v>
      </c>
      <c r="J200" s="77">
        <f>ROUND(I200*H200,2)</f>
        <v/>
      </c>
      <c r="K200" s="78" t="inlineStr">
        <is>
          <t>CENEKON 2026/02</t>
        </is>
      </c>
      <c r="N200" s="46" t="inlineStr">
        <is>
          <t>základná</t>
        </is>
      </c>
      <c r="O200" s="103" t="n">
        <v>0</v>
      </c>
      <c r="P200" s="103">
        <f>O200*H200</f>
        <v/>
      </c>
      <c r="Q200" s="103" t="n">
        <v>0.05548</v>
      </c>
      <c r="R200" s="103">
        <f>Q200*H200</f>
        <v/>
      </c>
      <c r="S200" s="103" t="n">
        <v>0</v>
      </c>
      <c r="T200" s="103">
        <f>S200*H200</f>
        <v/>
      </c>
      <c r="AR200" s="1" t="inlineStr">
        <is>
          <t>4</t>
        </is>
      </c>
      <c r="AT200" s="1" t="inlineStr">
        <is>
          <t>K</t>
        </is>
      </c>
      <c r="AU200" s="1" t="inlineStr">
        <is>
          <t>2</t>
        </is>
      </c>
      <c r="AY200" s="1" t="inlineStr">
        <is>
          <t>ROZPOCET</t>
        </is>
      </c>
      <c r="BE200" s="31">
        <f>IF(N200="základná",J200,0)</f>
        <v/>
      </c>
      <c r="BF200" s="31">
        <f>IF(N200="znížená",J200,0)</f>
        <v/>
      </c>
      <c r="BG200" s="31">
        <f>IF(N200="zákl. prenesená",J200,0)</f>
        <v/>
      </c>
      <c r="BH200" s="31">
        <f>IF(N200="zníž. prenesená",J200,0)</f>
        <v/>
      </c>
      <c r="BI200" s="31">
        <f>IF(N200="nulová",J200,0)</f>
        <v/>
      </c>
      <c r="BJ200" s="1" t="inlineStr">
        <is>
          <t>2</t>
        </is>
      </c>
      <c r="BK200" s="31">
        <f>ROUND(I200*H200,2)</f>
        <v/>
      </c>
      <c r="BL200" s="1" t="inlineStr">
        <is>
          <t>4</t>
        </is>
      </c>
      <c r="BM200" s="1" t="inlineStr">
        <is>
          <t>1218450022</t>
        </is>
      </c>
    </row>
    <row r="201">
      <c r="D201" s="79" t="inlineStr">
        <is>
          <t>VV</t>
        </is>
      </c>
      <c r="F201" s="80" t="inlineStr">
        <is>
          <t>7 ks (KP7-3, 1500)</t>
        </is>
      </c>
      <c r="H201" s="106" t="n">
        <v>7</v>
      </c>
      <c r="AT201" s="1" t="inlineStr">
        <is>
          <t>VV</t>
        </is>
      </c>
      <c r="AU201" s="1" t="inlineStr">
        <is>
          <t>2</t>
        </is>
      </c>
      <c r="AV201" s="2" t="inlineStr">
        <is>
          <t>2</t>
        </is>
      </c>
      <c r="AW201" s="2" t="inlineStr">
        <is>
          <t>True</t>
        </is>
      </c>
      <c r="AX201" s="2" t="inlineStr">
        <is>
          <t>1</t>
        </is>
      </c>
      <c r="AY201" s="1" t="inlineStr">
        <is>
          <t>ROZPOCET</t>
        </is>
      </c>
    </row>
    <row r="202" ht="24" customHeight="1">
      <c r="C202" s="72" t="inlineStr">
        <is>
          <t>29</t>
        </is>
      </c>
      <c r="D202" s="72" t="inlineStr">
        <is>
          <t>K</t>
        </is>
      </c>
      <c r="E202" s="73" t="inlineStr">
        <is>
          <t>317162134</t>
        </is>
      </c>
      <c r="F202" s="74" t="inlineStr">
        <is>
          <t>Keramický preklad POROTHERM KPP 7, šírky 70 mm, výšky 238 mm, dĺžky 1750 mm</t>
        </is>
      </c>
      <c r="G202" s="75" t="inlineStr">
        <is>
          <t>ks</t>
        </is>
      </c>
      <c r="H202" s="105" t="n">
        <v>3</v>
      </c>
      <c r="I202" s="77" t="n">
        <v>43.91</v>
      </c>
      <c r="J202" s="77">
        <f>ROUND(I202*H202,2)</f>
        <v/>
      </c>
      <c r="K202" s="78" t="inlineStr">
        <is>
          <t>CENEKON 2026/02</t>
        </is>
      </c>
      <c r="N202" s="46" t="inlineStr">
        <is>
          <t>základná</t>
        </is>
      </c>
      <c r="O202" s="103" t="n">
        <v>0</v>
      </c>
      <c r="P202" s="103">
        <f>O202*H202</f>
        <v/>
      </c>
      <c r="Q202" s="103" t="n">
        <v>0.06466</v>
      </c>
      <c r="R202" s="103">
        <f>Q202*H202</f>
        <v/>
      </c>
      <c r="S202" s="103" t="n">
        <v>0</v>
      </c>
      <c r="T202" s="103">
        <f>S202*H202</f>
        <v/>
      </c>
      <c r="AR202" s="1" t="inlineStr">
        <is>
          <t>4</t>
        </is>
      </c>
      <c r="AT202" s="1" t="inlineStr">
        <is>
          <t>K</t>
        </is>
      </c>
      <c r="AU202" s="1" t="inlineStr">
        <is>
          <t>2</t>
        </is>
      </c>
      <c r="AY202" s="1" t="inlineStr">
        <is>
          <t>ROZPOCET</t>
        </is>
      </c>
      <c r="BE202" s="31">
        <f>IF(N202="základná",J202,0)</f>
        <v/>
      </c>
      <c r="BF202" s="31">
        <f>IF(N202="znížená",J202,0)</f>
        <v/>
      </c>
      <c r="BG202" s="31">
        <f>IF(N202="zákl. prenesená",J202,0)</f>
        <v/>
      </c>
      <c r="BH202" s="31">
        <f>IF(N202="zníž. prenesená",J202,0)</f>
        <v/>
      </c>
      <c r="BI202" s="31">
        <f>IF(N202="nulová",J202,0)</f>
        <v/>
      </c>
      <c r="BJ202" s="1" t="inlineStr">
        <is>
          <t>2</t>
        </is>
      </c>
      <c r="BK202" s="31">
        <f>ROUND(I202*H202,2)</f>
        <v/>
      </c>
      <c r="BL202" s="1" t="inlineStr">
        <is>
          <t>4</t>
        </is>
      </c>
      <c r="BM202" s="1" t="inlineStr">
        <is>
          <t>-643330742</t>
        </is>
      </c>
    </row>
    <row r="203">
      <c r="D203" s="79" t="inlineStr">
        <is>
          <t>VV</t>
        </is>
      </c>
      <c r="F203" s="80" t="inlineStr">
        <is>
          <t>3 ks (KP7-4, 1750)</t>
        </is>
      </c>
      <c r="H203" s="106" t="n">
        <v>3</v>
      </c>
      <c r="AT203" s="1" t="inlineStr">
        <is>
          <t>VV</t>
        </is>
      </c>
      <c r="AU203" s="1" t="inlineStr">
        <is>
          <t>2</t>
        </is>
      </c>
      <c r="AV203" s="2" t="inlineStr">
        <is>
          <t>2</t>
        </is>
      </c>
      <c r="AW203" s="2" t="inlineStr">
        <is>
          <t>True</t>
        </is>
      </c>
      <c r="AX203" s="2" t="inlineStr">
        <is>
          <t>1</t>
        </is>
      </c>
      <c r="AY203" s="1" t="inlineStr">
        <is>
          <t>ROZPOCET</t>
        </is>
      </c>
    </row>
    <row r="204" ht="24" customHeight="1">
      <c r="C204" s="72" t="inlineStr">
        <is>
          <t>30</t>
        </is>
      </c>
      <c r="D204" s="72" t="inlineStr">
        <is>
          <t>K</t>
        </is>
      </c>
      <c r="E204" s="73" t="inlineStr">
        <is>
          <t>317162136</t>
        </is>
      </c>
      <c r="F204" s="74" t="inlineStr">
        <is>
          <t>Keramický preklad POROTHERM KPP 7, šírky 70 mm, výšky 238 mm, dĺžky 2250 mm</t>
        </is>
      </c>
      <c r="G204" s="75" t="inlineStr">
        <is>
          <t>ks</t>
        </is>
      </c>
      <c r="H204" s="105" t="n">
        <v>3</v>
      </c>
      <c r="I204" s="77" t="n">
        <v>56.64</v>
      </c>
      <c r="J204" s="77">
        <f>ROUND(I204*H204,2)</f>
        <v/>
      </c>
      <c r="K204" s="78" t="inlineStr">
        <is>
          <t>CENEKON 2026/02</t>
        </is>
      </c>
      <c r="N204" s="46" t="inlineStr">
        <is>
          <t>základná</t>
        </is>
      </c>
      <c r="O204" s="103" t="n">
        <v>0</v>
      </c>
      <c r="P204" s="103">
        <f>O204*H204</f>
        <v/>
      </c>
      <c r="Q204" s="103" t="n">
        <v>0.08326</v>
      </c>
      <c r="R204" s="103">
        <f>Q204*H204</f>
        <v/>
      </c>
      <c r="S204" s="103" t="n">
        <v>0</v>
      </c>
      <c r="T204" s="103">
        <f>S204*H204</f>
        <v/>
      </c>
      <c r="AR204" s="1" t="inlineStr">
        <is>
          <t>4</t>
        </is>
      </c>
      <c r="AT204" s="1" t="inlineStr">
        <is>
          <t>K</t>
        </is>
      </c>
      <c r="AU204" s="1" t="inlineStr">
        <is>
          <t>2</t>
        </is>
      </c>
      <c r="AY204" s="1" t="inlineStr">
        <is>
          <t>ROZPOCET</t>
        </is>
      </c>
      <c r="BE204" s="31">
        <f>IF(N204="základná",J204,0)</f>
        <v/>
      </c>
      <c r="BF204" s="31">
        <f>IF(N204="znížená",J204,0)</f>
        <v/>
      </c>
      <c r="BG204" s="31">
        <f>IF(N204="zákl. prenesená",J204,0)</f>
        <v/>
      </c>
      <c r="BH204" s="31">
        <f>IF(N204="zníž. prenesená",J204,0)</f>
        <v/>
      </c>
      <c r="BI204" s="31">
        <f>IF(N204="nulová",J204,0)</f>
        <v/>
      </c>
      <c r="BJ204" s="1" t="inlineStr">
        <is>
          <t>2</t>
        </is>
      </c>
      <c r="BK204" s="31">
        <f>ROUND(I204*H204,2)</f>
        <v/>
      </c>
      <c r="BL204" s="1" t="inlineStr">
        <is>
          <t>4</t>
        </is>
      </c>
      <c r="BM204" s="1" t="inlineStr">
        <is>
          <t>-125039185</t>
        </is>
      </c>
    </row>
    <row r="205">
      <c r="D205" s="79" t="inlineStr">
        <is>
          <t>VV</t>
        </is>
      </c>
      <c r="F205" s="80" t="inlineStr">
        <is>
          <t>3 ks (KP7-5, 2250)</t>
        </is>
      </c>
      <c r="H205" s="106" t="n">
        <v>3</v>
      </c>
      <c r="AT205" s="1" t="inlineStr">
        <is>
          <t>VV</t>
        </is>
      </c>
      <c r="AU205" s="1" t="inlineStr">
        <is>
          <t>2</t>
        </is>
      </c>
      <c r="AV205" s="2" t="inlineStr">
        <is>
          <t>2</t>
        </is>
      </c>
      <c r="AW205" s="2" t="inlineStr">
        <is>
          <t>True</t>
        </is>
      </c>
      <c r="AX205" s="2" t="inlineStr">
        <is>
          <t>1</t>
        </is>
      </c>
      <c r="AY205" s="1" t="inlineStr">
        <is>
          <t>ROZPOCET</t>
        </is>
      </c>
    </row>
    <row r="206" ht="24" customHeight="1">
      <c r="C206" s="72" t="inlineStr">
        <is>
          <t>31</t>
        </is>
      </c>
      <c r="D206" s="72" t="inlineStr">
        <is>
          <t>K</t>
        </is>
      </c>
      <c r="E206" s="73" t="inlineStr">
        <is>
          <t>317162137</t>
        </is>
      </c>
      <c r="F206" s="74" t="inlineStr">
        <is>
          <t>Keramický preklad POROTHERM KPP 7, šírky 70 mm, výšky 238 mm, dĺžky 2500 mm</t>
        </is>
      </c>
      <c r="G206" s="75" t="inlineStr">
        <is>
          <t>ks</t>
        </is>
      </c>
      <c r="H206" s="105" t="n">
        <v>13</v>
      </c>
      <c r="I206" s="77" t="n">
        <v>62.95</v>
      </c>
      <c r="J206" s="77">
        <f>ROUND(I206*H206,2)</f>
        <v/>
      </c>
      <c r="K206" s="78" t="inlineStr">
        <is>
          <t>CENEKON 2026/02</t>
        </is>
      </c>
      <c r="N206" s="46" t="inlineStr">
        <is>
          <t>základná</t>
        </is>
      </c>
      <c r="O206" s="103" t="n">
        <v>0</v>
      </c>
      <c r="P206" s="103">
        <f>O206*H206</f>
        <v/>
      </c>
      <c r="Q206" s="103" t="n">
        <v>0.0926</v>
      </c>
      <c r="R206" s="103">
        <f>Q206*H206</f>
        <v/>
      </c>
      <c r="S206" s="103" t="n">
        <v>0</v>
      </c>
      <c r="T206" s="103">
        <f>S206*H206</f>
        <v/>
      </c>
      <c r="AR206" s="1" t="inlineStr">
        <is>
          <t>4</t>
        </is>
      </c>
      <c r="AT206" s="1" t="inlineStr">
        <is>
          <t>K</t>
        </is>
      </c>
      <c r="AU206" s="1" t="inlineStr">
        <is>
          <t>2</t>
        </is>
      </c>
      <c r="AY206" s="1" t="inlineStr">
        <is>
          <t>ROZPOCET</t>
        </is>
      </c>
      <c r="BE206" s="31">
        <f>IF(N206="základná",J206,0)</f>
        <v/>
      </c>
      <c r="BF206" s="31">
        <f>IF(N206="znížená",J206,0)</f>
        <v/>
      </c>
      <c r="BG206" s="31">
        <f>IF(N206="zákl. prenesená",J206,0)</f>
        <v/>
      </c>
      <c r="BH206" s="31">
        <f>IF(N206="zníž. prenesená",J206,0)</f>
        <v/>
      </c>
      <c r="BI206" s="31">
        <f>IF(N206="nulová",J206,0)</f>
        <v/>
      </c>
      <c r="BJ206" s="1" t="inlineStr">
        <is>
          <t>2</t>
        </is>
      </c>
      <c r="BK206" s="31">
        <f>ROUND(I206*H206,2)</f>
        <v/>
      </c>
      <c r="BL206" s="1" t="inlineStr">
        <is>
          <t>4</t>
        </is>
      </c>
      <c r="BM206" s="1" t="inlineStr">
        <is>
          <t>2045792886</t>
        </is>
      </c>
    </row>
    <row r="207">
      <c r="D207" s="79" t="inlineStr">
        <is>
          <t>VV</t>
        </is>
      </c>
      <c r="F207" s="80" t="inlineStr">
        <is>
          <t>13 ks (KP7-6, 2500)</t>
        </is>
      </c>
      <c r="H207" s="106" t="n">
        <v>13</v>
      </c>
      <c r="AT207" s="1" t="inlineStr">
        <is>
          <t>VV</t>
        </is>
      </c>
      <c r="AU207" s="1" t="inlineStr">
        <is>
          <t>2</t>
        </is>
      </c>
      <c r="AV207" s="2" t="inlineStr">
        <is>
          <t>2</t>
        </is>
      </c>
      <c r="AW207" s="2" t="inlineStr">
        <is>
          <t>True</t>
        </is>
      </c>
      <c r="AX207" s="2" t="inlineStr">
        <is>
          <t>1</t>
        </is>
      </c>
      <c r="AY207" s="1" t="inlineStr">
        <is>
          <t>ROZPOCET</t>
        </is>
      </c>
    </row>
    <row r="208" ht="24" customHeight="1">
      <c r="C208" s="72" t="inlineStr">
        <is>
          <t>32</t>
        </is>
      </c>
      <c r="D208" s="72" t="inlineStr">
        <is>
          <t>K</t>
        </is>
      </c>
      <c r="E208" s="73" t="inlineStr">
        <is>
          <t>317162333</t>
        </is>
      </c>
      <c r="F208" s="74" t="inlineStr">
        <is>
          <t>Keramický spriahnutý preklad POROTHERM KP 14,5, šírky 145 mm, výšky 71 mm, dĺžky 1250 mm</t>
        </is>
      </c>
      <c r="G208" s="75" t="inlineStr">
        <is>
          <t>ks</t>
        </is>
      </c>
      <c r="H208" s="105" t="n">
        <v>7</v>
      </c>
      <c r="I208" s="77" t="n">
        <v>26.5</v>
      </c>
      <c r="J208" s="77">
        <f>ROUND(I208*H208,2)</f>
        <v/>
      </c>
      <c r="K208" s="78" t="inlineStr">
        <is>
          <t>CENEKON 2026/02</t>
        </is>
      </c>
      <c r="N208" s="46" t="inlineStr">
        <is>
          <t>základná</t>
        </is>
      </c>
      <c r="O208" s="103" t="n">
        <v>0</v>
      </c>
      <c r="P208" s="103">
        <f>O208*H208</f>
        <v/>
      </c>
      <c r="Q208" s="103" t="n">
        <v>0.02714</v>
      </c>
      <c r="R208" s="103">
        <f>Q208*H208</f>
        <v/>
      </c>
      <c r="S208" s="103" t="n">
        <v>0</v>
      </c>
      <c r="T208" s="103">
        <f>S208*H208</f>
        <v/>
      </c>
      <c r="AR208" s="1" t="inlineStr">
        <is>
          <t>4</t>
        </is>
      </c>
      <c r="AT208" s="1" t="inlineStr">
        <is>
          <t>K</t>
        </is>
      </c>
      <c r="AU208" s="1" t="inlineStr">
        <is>
          <t>2</t>
        </is>
      </c>
      <c r="AY208" s="1" t="inlineStr">
        <is>
          <t>ROZPOCET</t>
        </is>
      </c>
      <c r="BE208" s="31">
        <f>IF(N208="základná",J208,0)</f>
        <v/>
      </c>
      <c r="BF208" s="31">
        <f>IF(N208="znížená",J208,0)</f>
        <v/>
      </c>
      <c r="BG208" s="31">
        <f>IF(N208="zákl. prenesená",J208,0)</f>
        <v/>
      </c>
      <c r="BH208" s="31">
        <f>IF(N208="zníž. prenesená",J208,0)</f>
        <v/>
      </c>
      <c r="BI208" s="31">
        <f>IF(N208="nulová",J208,0)</f>
        <v/>
      </c>
      <c r="BJ208" s="1" t="inlineStr">
        <is>
          <t>2</t>
        </is>
      </c>
      <c r="BK208" s="31">
        <f>ROUND(I208*H208,2)</f>
        <v/>
      </c>
      <c r="BL208" s="1" t="inlineStr">
        <is>
          <t>4</t>
        </is>
      </c>
      <c r="BM208" s="1" t="inlineStr">
        <is>
          <t>-1697042609</t>
        </is>
      </c>
    </row>
    <row r="209">
      <c r="D209" s="79" t="inlineStr">
        <is>
          <t>VV</t>
        </is>
      </c>
      <c r="F209" s="80" t="inlineStr">
        <is>
          <t>7 ks (KP14-1, 1250)</t>
        </is>
      </c>
      <c r="H209" s="106" t="n">
        <v>7</v>
      </c>
      <c r="AT209" s="1" t="inlineStr">
        <is>
          <t>VV</t>
        </is>
      </c>
      <c r="AU209" s="1" t="inlineStr">
        <is>
          <t>2</t>
        </is>
      </c>
      <c r="AV209" s="2" t="inlineStr">
        <is>
          <t>2</t>
        </is>
      </c>
      <c r="AW209" s="2" t="inlineStr">
        <is>
          <t>True</t>
        </is>
      </c>
      <c r="AX209" s="2" t="inlineStr">
        <is>
          <t>1</t>
        </is>
      </c>
      <c r="AY209" s="1" t="inlineStr">
        <is>
          <t>ROZPOCET</t>
        </is>
      </c>
    </row>
    <row r="210" ht="24" customHeight="1">
      <c r="C210" s="72" t="inlineStr">
        <is>
          <t>33</t>
        </is>
      </c>
      <c r="D210" s="72" t="inlineStr">
        <is>
          <t>K</t>
        </is>
      </c>
      <c r="E210" s="73" t="inlineStr">
        <is>
          <t>317162331</t>
        </is>
      </c>
      <c r="F210" s="74" t="inlineStr">
        <is>
          <t>Keramický spriahnutý preklad POROTHERM KP 14,5, šírky 145 mm, výšky 71 mm, dĺžky 1000 mm</t>
        </is>
      </c>
      <c r="G210" s="75" t="inlineStr">
        <is>
          <t>ks</t>
        </is>
      </c>
      <c r="H210" s="105" t="n">
        <v>2</v>
      </c>
      <c r="I210" s="77" t="n">
        <v>20.27</v>
      </c>
      <c r="J210" s="77">
        <f>ROUND(I210*H210,2)</f>
        <v/>
      </c>
      <c r="K210" s="78" t="inlineStr">
        <is>
          <t>CENEKON 2026/02</t>
        </is>
      </c>
      <c r="N210" s="46" t="inlineStr">
        <is>
          <t>základná</t>
        </is>
      </c>
      <c r="O210" s="103" t="n">
        <v>0</v>
      </c>
      <c r="P210" s="103">
        <f>O210*H210</f>
        <v/>
      </c>
      <c r="Q210" s="103" t="n">
        <v>0.0214</v>
      </c>
      <c r="R210" s="103">
        <f>Q210*H210</f>
        <v/>
      </c>
      <c r="S210" s="103" t="n">
        <v>0</v>
      </c>
      <c r="T210" s="103">
        <f>S210*H210</f>
        <v/>
      </c>
      <c r="AR210" s="1" t="inlineStr">
        <is>
          <t>4</t>
        </is>
      </c>
      <c r="AT210" s="1" t="inlineStr">
        <is>
          <t>K</t>
        </is>
      </c>
      <c r="AU210" s="1" t="inlineStr">
        <is>
          <t>2</t>
        </is>
      </c>
      <c r="AY210" s="1" t="inlineStr">
        <is>
          <t>ROZPOCET</t>
        </is>
      </c>
      <c r="BE210" s="31">
        <f>IF(N210="základná",J210,0)</f>
        <v/>
      </c>
      <c r="BF210" s="31">
        <f>IF(N210="znížená",J210,0)</f>
        <v/>
      </c>
      <c r="BG210" s="31">
        <f>IF(N210="zákl. prenesená",J210,0)</f>
        <v/>
      </c>
      <c r="BH210" s="31">
        <f>IF(N210="zníž. prenesená",J210,0)</f>
        <v/>
      </c>
      <c r="BI210" s="31">
        <f>IF(N210="nulová",J210,0)</f>
        <v/>
      </c>
      <c r="BJ210" s="1" t="inlineStr">
        <is>
          <t>2</t>
        </is>
      </c>
      <c r="BK210" s="31">
        <f>ROUND(I210*H210,2)</f>
        <v/>
      </c>
      <c r="BL210" s="1" t="inlineStr">
        <is>
          <t>4</t>
        </is>
      </c>
      <c r="BM210" s="1" t="inlineStr">
        <is>
          <t>975761298</t>
        </is>
      </c>
    </row>
    <row r="211">
      <c r="D211" s="79" t="inlineStr">
        <is>
          <t>VV</t>
        </is>
      </c>
      <c r="F211" s="80" t="inlineStr">
        <is>
          <t>2 ks (KP14-2, 1000)</t>
        </is>
      </c>
      <c r="H211" s="106" t="n">
        <v>2</v>
      </c>
      <c r="AT211" s="1" t="inlineStr">
        <is>
          <t>VV</t>
        </is>
      </c>
      <c r="AU211" s="1" t="inlineStr">
        <is>
          <t>2</t>
        </is>
      </c>
      <c r="AV211" s="2" t="inlineStr">
        <is>
          <t>2</t>
        </is>
      </c>
      <c r="AW211" s="2" t="inlineStr">
        <is>
          <t>True</t>
        </is>
      </c>
      <c r="AX211" s="2" t="inlineStr">
        <is>
          <t>1</t>
        </is>
      </c>
      <c r="AY211" s="1" t="inlineStr">
        <is>
          <t>ROZPOCET</t>
        </is>
      </c>
    </row>
    <row r="212" ht="24" customHeight="1">
      <c r="C212" s="72" t="inlineStr">
        <is>
          <t>34</t>
        </is>
      </c>
      <c r="D212" s="72" t="inlineStr">
        <is>
          <t>K</t>
        </is>
      </c>
      <c r="E212" s="73" t="inlineStr">
        <is>
          <t>317162337</t>
        </is>
      </c>
      <c r="F212" s="74" t="inlineStr">
        <is>
          <t>Keramický spriahnutý preklad POROTHERM KP 14,5, šírky 145 mm, výšky 71 mm, dĺžky 1750 mm</t>
        </is>
      </c>
      <c r="G212" s="75" t="inlineStr">
        <is>
          <t>ks</t>
        </is>
      </c>
      <c r="H212" s="105" t="n">
        <v>1</v>
      </c>
      <c r="I212" s="77" t="n">
        <v>34.07</v>
      </c>
      <c r="J212" s="77">
        <f>ROUND(I212*H212,2)</f>
        <v/>
      </c>
      <c r="K212" s="78" t="inlineStr">
        <is>
          <t>CENEKON 2026/02</t>
        </is>
      </c>
      <c r="N212" s="46" t="inlineStr">
        <is>
          <t>základná</t>
        </is>
      </c>
      <c r="O212" s="103" t="n">
        <v>0</v>
      </c>
      <c r="P212" s="103">
        <f>O212*H212</f>
        <v/>
      </c>
      <c r="Q212" s="103" t="n">
        <v>0.03738</v>
      </c>
      <c r="R212" s="103">
        <f>Q212*H212</f>
        <v/>
      </c>
      <c r="S212" s="103" t="n">
        <v>0</v>
      </c>
      <c r="T212" s="103">
        <f>S212*H212</f>
        <v/>
      </c>
      <c r="AR212" s="1" t="inlineStr">
        <is>
          <t>4</t>
        </is>
      </c>
      <c r="AT212" s="1" t="inlineStr">
        <is>
          <t>K</t>
        </is>
      </c>
      <c r="AU212" s="1" t="inlineStr">
        <is>
          <t>2</t>
        </is>
      </c>
      <c r="AY212" s="1" t="inlineStr">
        <is>
          <t>ROZPOCET</t>
        </is>
      </c>
      <c r="BE212" s="31">
        <f>IF(N212="základná",J212,0)</f>
        <v/>
      </c>
      <c r="BF212" s="31">
        <f>IF(N212="znížená",J212,0)</f>
        <v/>
      </c>
      <c r="BG212" s="31">
        <f>IF(N212="zákl. prenesená",J212,0)</f>
        <v/>
      </c>
      <c r="BH212" s="31">
        <f>IF(N212="zníž. prenesená",J212,0)</f>
        <v/>
      </c>
      <c r="BI212" s="31">
        <f>IF(N212="nulová",J212,0)</f>
        <v/>
      </c>
      <c r="BJ212" s="1" t="inlineStr">
        <is>
          <t>2</t>
        </is>
      </c>
      <c r="BK212" s="31">
        <f>ROUND(I212*H212,2)</f>
        <v/>
      </c>
      <c r="BL212" s="1" t="inlineStr">
        <is>
          <t>4</t>
        </is>
      </c>
      <c r="BM212" s="1" t="inlineStr">
        <is>
          <t>-2031050689</t>
        </is>
      </c>
    </row>
    <row r="213">
      <c r="D213" s="79" t="inlineStr">
        <is>
          <t>VV</t>
        </is>
      </c>
      <c r="F213" s="80" t="inlineStr">
        <is>
          <t>1 ks (KP14-3, 1750)</t>
        </is>
      </c>
      <c r="H213" s="106" t="n">
        <v>1</v>
      </c>
      <c r="AT213" s="1" t="inlineStr">
        <is>
          <t>VV</t>
        </is>
      </c>
      <c r="AU213" s="1" t="inlineStr">
        <is>
          <t>2</t>
        </is>
      </c>
      <c r="AV213" s="2" t="inlineStr">
        <is>
          <t>2</t>
        </is>
      </c>
      <c r="AW213" s="2" t="inlineStr">
        <is>
          <t>True</t>
        </is>
      </c>
      <c r="AX213" s="2" t="inlineStr">
        <is>
          <t>1</t>
        </is>
      </c>
      <c r="AY213" s="1" t="inlineStr">
        <is>
          <t>ROZPOCET</t>
        </is>
      </c>
    </row>
    <row r="214" ht="24" customHeight="1">
      <c r="C214" s="72" t="inlineStr">
        <is>
          <t>35</t>
        </is>
      </c>
      <c r="D214" s="72" t="inlineStr">
        <is>
          <t>K</t>
        </is>
      </c>
      <c r="E214" s="73" t="inlineStr">
        <is>
          <t>317321411.S</t>
        </is>
      </c>
      <c r="F214" s="74" t="inlineStr">
        <is>
          <t>Betón prekladov železový (bez výstuže) tr. C 25/30</t>
        </is>
      </c>
      <c r="G214" s="75" t="inlineStr">
        <is>
          <t>m3</t>
        </is>
      </c>
      <c r="H214" s="105" t="n">
        <v>0.654</v>
      </c>
      <c r="I214" s="77" t="n">
        <v>164.16</v>
      </c>
      <c r="J214" s="77">
        <f>ROUND(I214*H214,2)</f>
        <v/>
      </c>
      <c r="K214" s="78" t="inlineStr">
        <is>
          <t>CENEKON 2026/02</t>
        </is>
      </c>
      <c r="N214" s="46" t="inlineStr">
        <is>
          <t>základná</t>
        </is>
      </c>
      <c r="O214" s="103" t="n">
        <v>0</v>
      </c>
      <c r="P214" s="103">
        <f>O214*H214</f>
        <v/>
      </c>
      <c r="Q214" s="103" t="n">
        <v>2.46387</v>
      </c>
      <c r="R214" s="103">
        <f>Q214*H214</f>
        <v/>
      </c>
      <c r="S214" s="103" t="n">
        <v>0</v>
      </c>
      <c r="T214" s="103">
        <f>S214*H214</f>
        <v/>
      </c>
      <c r="AR214" s="1" t="inlineStr">
        <is>
          <t>4</t>
        </is>
      </c>
      <c r="AT214" s="1" t="inlineStr">
        <is>
          <t>K</t>
        </is>
      </c>
      <c r="AU214" s="1" t="inlineStr">
        <is>
          <t>2</t>
        </is>
      </c>
      <c r="AY214" s="1" t="inlineStr">
        <is>
          <t>ROZPOCET</t>
        </is>
      </c>
      <c r="BE214" s="31">
        <f>IF(N214="základná",J214,0)</f>
        <v/>
      </c>
      <c r="BF214" s="31">
        <f>IF(N214="znížená",J214,0)</f>
        <v/>
      </c>
      <c r="BG214" s="31">
        <f>IF(N214="zákl. prenesená",J214,0)</f>
        <v/>
      </c>
      <c r="BH214" s="31">
        <f>IF(N214="zníž. prenesená",J214,0)</f>
        <v/>
      </c>
      <c r="BI214" s="31">
        <f>IF(N214="nulová",J214,0)</f>
        <v/>
      </c>
      <c r="BJ214" s="1" t="inlineStr">
        <is>
          <t>2</t>
        </is>
      </c>
      <c r="BK214" s="31">
        <f>ROUND(I214*H214,2)</f>
        <v/>
      </c>
      <c r="BL214" s="1" t="inlineStr">
        <is>
          <t>4</t>
        </is>
      </c>
      <c r="BM214" s="1" t="inlineStr">
        <is>
          <t>-640449960</t>
        </is>
      </c>
    </row>
    <row r="215">
      <c r="D215" s="79" t="inlineStr">
        <is>
          <t>VV</t>
        </is>
      </c>
      <c r="F215" s="80" t="inlineStr">
        <is>
          <t>V032: 6,0 × 0,24 × 0,25+2 × 2,45 × 0,24 × 0,25 = 0,654</t>
        </is>
      </c>
      <c r="H215" s="106" t="n">
        <v>0.654</v>
      </c>
      <c r="AT215" s="1" t="inlineStr">
        <is>
          <t>VV</t>
        </is>
      </c>
      <c r="AU215" s="1" t="inlineStr">
        <is>
          <t>2</t>
        </is>
      </c>
      <c r="AV215" s="2" t="inlineStr">
        <is>
          <t>2</t>
        </is>
      </c>
      <c r="AW215" s="2" t="inlineStr">
        <is>
          <t>True</t>
        </is>
      </c>
      <c r="AX215" s="2" t="inlineStr">
        <is>
          <t>1</t>
        </is>
      </c>
      <c r="AY215" s="1" t="inlineStr">
        <is>
          <t>ROZPOCET</t>
        </is>
      </c>
    </row>
    <row r="216" ht="24" customHeight="1">
      <c r="C216" s="72" t="inlineStr">
        <is>
          <t>36</t>
        </is>
      </c>
      <c r="D216" s="72" t="inlineStr">
        <is>
          <t>K</t>
        </is>
      </c>
      <c r="E216" s="73" t="inlineStr">
        <is>
          <t>317351107.S</t>
        </is>
      </c>
      <c r="F216" s="74" t="inlineStr">
        <is>
          <t>Debnenie prekladu vrátane podpornej konštrukcie výšky do 4 m zhotovenie</t>
        </is>
      </c>
      <c r="G216" s="75" t="inlineStr">
        <is>
          <t>m2</t>
        </is>
      </c>
      <c r="H216" s="105" t="n">
        <v>7.706</v>
      </c>
      <c r="I216" s="77" t="n">
        <v>34.27</v>
      </c>
      <c r="J216" s="77">
        <f>ROUND(I216*H216,2)</f>
        <v/>
      </c>
      <c r="K216" s="78" t="inlineStr">
        <is>
          <t>CENEKON 2026/02</t>
        </is>
      </c>
      <c r="N216" s="46" t="inlineStr">
        <is>
          <t>základná</t>
        </is>
      </c>
      <c r="O216" s="103" t="n">
        <v>0</v>
      </c>
      <c r="P216" s="103">
        <f>O216*H216</f>
        <v/>
      </c>
      <c r="Q216" s="103" t="n">
        <v>0.0068</v>
      </c>
      <c r="R216" s="103">
        <f>Q216*H216</f>
        <v/>
      </c>
      <c r="S216" s="103" t="n">
        <v>0</v>
      </c>
      <c r="T216" s="103">
        <f>S216*H216</f>
        <v/>
      </c>
      <c r="AR216" s="1" t="inlineStr">
        <is>
          <t>4</t>
        </is>
      </c>
      <c r="AT216" s="1" t="inlineStr">
        <is>
          <t>K</t>
        </is>
      </c>
      <c r="AU216" s="1" t="inlineStr">
        <is>
          <t>2</t>
        </is>
      </c>
      <c r="AY216" s="1" t="inlineStr">
        <is>
          <t>ROZPOCET</t>
        </is>
      </c>
      <c r="BE216" s="31">
        <f>IF(N216="základná",J216,0)</f>
        <v/>
      </c>
      <c r="BF216" s="31">
        <f>IF(N216="znížená",J216,0)</f>
        <v/>
      </c>
      <c r="BG216" s="31">
        <f>IF(N216="zákl. prenesená",J216,0)</f>
        <v/>
      </c>
      <c r="BH216" s="31">
        <f>IF(N216="zníž. prenesená",J216,0)</f>
        <v/>
      </c>
      <c r="BI216" s="31">
        <f>IF(N216="nulová",J216,0)</f>
        <v/>
      </c>
      <c r="BJ216" s="1" t="inlineStr">
        <is>
          <t>2</t>
        </is>
      </c>
      <c r="BK216" s="31">
        <f>ROUND(I216*H216,2)</f>
        <v/>
      </c>
      <c r="BL216" s="1" t="inlineStr">
        <is>
          <t>4</t>
        </is>
      </c>
      <c r="BM216" s="1" t="inlineStr">
        <is>
          <t>299054349</t>
        </is>
      </c>
    </row>
    <row r="217">
      <c r="D217" s="79" t="inlineStr">
        <is>
          <t>VV</t>
        </is>
      </c>
      <c r="F217" s="80" t="inlineStr">
        <is>
          <t>V033: 5,5 × 0,24+2 × 6,0 × 0,25+2 × (1,95 × 0,24+2 × 2,45 × 0,25) = 7,706</t>
        </is>
      </c>
      <c r="H217" s="106" t="n">
        <v>7.706</v>
      </c>
      <c r="AT217" s="1" t="inlineStr">
        <is>
          <t>VV</t>
        </is>
      </c>
      <c r="AU217" s="1" t="inlineStr">
        <is>
          <t>2</t>
        </is>
      </c>
      <c r="AV217" s="2" t="inlineStr">
        <is>
          <t>2</t>
        </is>
      </c>
      <c r="AW217" s="2" t="inlineStr">
        <is>
          <t>True</t>
        </is>
      </c>
      <c r="AX217" s="2" t="inlineStr">
        <is>
          <t>1</t>
        </is>
      </c>
      <c r="AY217" s="1" t="inlineStr">
        <is>
          <t>ROZPOCET</t>
        </is>
      </c>
    </row>
    <row r="218" ht="24" customHeight="1">
      <c r="C218" s="72" t="inlineStr">
        <is>
          <t>37</t>
        </is>
      </c>
      <c r="D218" s="72" t="inlineStr">
        <is>
          <t>K</t>
        </is>
      </c>
      <c r="E218" s="73" t="inlineStr">
        <is>
          <t>317351108.S</t>
        </is>
      </c>
      <c r="F218" s="74" t="inlineStr">
        <is>
          <t>Debnenie prekladu vrátane podpornej konštrukcie výšky do 4 m odstránenie</t>
        </is>
      </c>
      <c r="G218" s="75" t="inlineStr">
        <is>
          <t>m2</t>
        </is>
      </c>
      <c r="H218" s="105" t="n">
        <v>7.706</v>
      </c>
      <c r="I218" s="77" t="n">
        <v>11.24</v>
      </c>
      <c r="J218" s="77">
        <f>ROUND(I218*H218,2)</f>
        <v/>
      </c>
      <c r="K218" s="78" t="inlineStr">
        <is>
          <t>CENEKON 2026/02</t>
        </is>
      </c>
      <c r="N218" s="46" t="inlineStr">
        <is>
          <t>základná</t>
        </is>
      </c>
      <c r="O218" s="103" t="n">
        <v>0</v>
      </c>
      <c r="P218" s="103">
        <f>O218*H218</f>
        <v/>
      </c>
      <c r="Q218" s="103" t="n">
        <v>0</v>
      </c>
      <c r="R218" s="103">
        <f>Q218*H218</f>
        <v/>
      </c>
      <c r="S218" s="103" t="n">
        <v>0</v>
      </c>
      <c r="T218" s="103">
        <f>S218*H218</f>
        <v/>
      </c>
      <c r="AR218" s="1" t="inlineStr">
        <is>
          <t>4</t>
        </is>
      </c>
      <c r="AT218" s="1" t="inlineStr">
        <is>
          <t>K</t>
        </is>
      </c>
      <c r="AU218" s="1" t="inlineStr">
        <is>
          <t>2</t>
        </is>
      </c>
      <c r="AY218" s="1" t="inlineStr">
        <is>
          <t>ROZPOCET</t>
        </is>
      </c>
      <c r="BE218" s="31">
        <f>IF(N218="základná",J218,0)</f>
        <v/>
      </c>
      <c r="BF218" s="31">
        <f>IF(N218="znížená",J218,0)</f>
        <v/>
      </c>
      <c r="BG218" s="31">
        <f>IF(N218="zákl. prenesená",J218,0)</f>
        <v/>
      </c>
      <c r="BH218" s="31">
        <f>IF(N218="zníž. prenesená",J218,0)</f>
        <v/>
      </c>
      <c r="BI218" s="31">
        <f>IF(N218="nulová",J218,0)</f>
        <v/>
      </c>
      <c r="BJ218" s="1" t="inlineStr">
        <is>
          <t>2</t>
        </is>
      </c>
      <c r="BK218" s="31">
        <f>ROUND(I218*H218,2)</f>
        <v/>
      </c>
      <c r="BL218" s="1" t="inlineStr">
        <is>
          <t>4</t>
        </is>
      </c>
      <c r="BM218" s="1" t="inlineStr">
        <is>
          <t>2069474274</t>
        </is>
      </c>
    </row>
    <row r="219">
      <c r="D219" s="79" t="inlineStr">
        <is>
          <t>VV</t>
        </is>
      </c>
      <c r="F219" s="80" t="inlineStr">
        <is>
          <t>V033: 5,5 × 0,24+2 × 6,0 × 0,25+2 × (1,95 × 0,24+2 × 2,45 × 0,25) = 7,706</t>
        </is>
      </c>
      <c r="H219" s="106" t="n">
        <v>7.706</v>
      </c>
      <c r="AT219" s="1" t="inlineStr">
        <is>
          <t>VV</t>
        </is>
      </c>
      <c r="AU219" s="1" t="inlineStr">
        <is>
          <t>2</t>
        </is>
      </c>
      <c r="AV219" s="2" t="inlineStr">
        <is>
          <t>2</t>
        </is>
      </c>
      <c r="AW219" s="2" t="inlineStr">
        <is>
          <t>True</t>
        </is>
      </c>
      <c r="AX219" s="2" t="inlineStr">
        <is>
          <t>1</t>
        </is>
      </c>
      <c r="AY219" s="1" t="inlineStr">
        <is>
          <t>ROZPOCET</t>
        </is>
      </c>
    </row>
    <row r="220" ht="24" customHeight="1">
      <c r="C220" s="72" t="inlineStr">
        <is>
          <t>38</t>
        </is>
      </c>
      <c r="D220" s="72" t="inlineStr">
        <is>
          <t>K</t>
        </is>
      </c>
      <c r="E220" s="73" t="inlineStr">
        <is>
          <t>317361821.S</t>
        </is>
      </c>
      <c r="F220" s="74" t="inlineStr">
        <is>
          <t>Výstuž prekladov z ocele B500 (10505)</t>
        </is>
      </c>
      <c r="G220" s="75" t="inlineStr">
        <is>
          <t>t</t>
        </is>
      </c>
      <c r="H220" s="105" t="n">
        <v>0.059</v>
      </c>
      <c r="I220" s="77" t="n">
        <v>2077.63</v>
      </c>
      <c r="J220" s="77">
        <f>ROUND(I220*H220,2)</f>
        <v/>
      </c>
      <c r="K220" s="78" t="inlineStr">
        <is>
          <t>CENEKON 2026/02</t>
        </is>
      </c>
      <c r="N220" s="46" t="inlineStr">
        <is>
          <t>základná</t>
        </is>
      </c>
      <c r="O220" s="103" t="n">
        <v>0</v>
      </c>
      <c r="P220" s="103">
        <f>O220*H220</f>
        <v/>
      </c>
      <c r="Q220" s="103" t="n">
        <v>1.01145</v>
      </c>
      <c r="R220" s="103">
        <f>Q220*H220</f>
        <v/>
      </c>
      <c r="S220" s="103" t="n">
        <v>0</v>
      </c>
      <c r="T220" s="103">
        <f>S220*H220</f>
        <v/>
      </c>
      <c r="AR220" s="1" t="inlineStr">
        <is>
          <t>4</t>
        </is>
      </c>
      <c r="AT220" s="1" t="inlineStr">
        <is>
          <t>K</t>
        </is>
      </c>
      <c r="AU220" s="1" t="inlineStr">
        <is>
          <t>2</t>
        </is>
      </c>
      <c r="AY220" s="1" t="inlineStr">
        <is>
          <t>ROZPOCET</t>
        </is>
      </c>
      <c r="BE220" s="31">
        <f>IF(N220="základná",J220,0)</f>
        <v/>
      </c>
      <c r="BF220" s="31">
        <f>IF(N220="znížená",J220,0)</f>
        <v/>
      </c>
      <c r="BG220" s="31">
        <f>IF(N220="zákl. prenesená",J220,0)</f>
        <v/>
      </c>
      <c r="BH220" s="31">
        <f>IF(N220="zníž. prenesená",J220,0)</f>
        <v/>
      </c>
      <c r="BI220" s="31">
        <f>IF(N220="nulová",J220,0)</f>
        <v/>
      </c>
      <c r="BJ220" s="1" t="inlineStr">
        <is>
          <t>2</t>
        </is>
      </c>
      <c r="BK220" s="31">
        <f>ROUND(I220*H220,2)</f>
        <v/>
      </c>
      <c r="BL220" s="1" t="inlineStr">
        <is>
          <t>4</t>
        </is>
      </c>
      <c r="BM220" s="1" t="inlineStr">
        <is>
          <t>-29458739</t>
        </is>
      </c>
    </row>
    <row r="221">
      <c r="D221" s="79" t="inlineStr">
        <is>
          <t>VV</t>
        </is>
      </c>
      <c r="F221" s="80" t="inlineStr">
        <is>
          <t>V032 × 90 kg/m3: 0,654 × 90 / 1000 = 0,059</t>
        </is>
      </c>
      <c r="H221" s="106" t="n">
        <v>0.059</v>
      </c>
      <c r="AT221" s="1" t="inlineStr">
        <is>
          <t>VV</t>
        </is>
      </c>
      <c r="AU221" s="1" t="inlineStr">
        <is>
          <t>2</t>
        </is>
      </c>
      <c r="AV221" s="2" t="inlineStr">
        <is>
          <t>2</t>
        </is>
      </c>
      <c r="AW221" s="2" t="inlineStr">
        <is>
          <t>True</t>
        </is>
      </c>
      <c r="AX221" s="2" t="inlineStr">
        <is>
          <t>1</t>
        </is>
      </c>
      <c r="AY221" s="1" t="inlineStr">
        <is>
          <t>ROZPOCET</t>
        </is>
      </c>
    </row>
    <row r="222" ht="24" customHeight="1">
      <c r="C222" s="72" t="inlineStr">
        <is>
          <t>39</t>
        </is>
      </c>
      <c r="D222" s="72" t="inlineStr">
        <is>
          <t>K</t>
        </is>
      </c>
      <c r="E222" s="73" t="inlineStr">
        <is>
          <t>314275015</t>
        </is>
      </c>
      <c r="F222" s="74" t="inlineStr">
        <is>
          <t>Komínová zostava Schiedel ABSOLUT, jednoprieduchová, DN 180/90° výšky 6,33 m</t>
        </is>
      </c>
      <c r="G222" s="75" t="inlineStr">
        <is>
          <t>súb.</t>
        </is>
      </c>
      <c r="H222" s="105" t="n">
        <v>1</v>
      </c>
      <c r="I222" s="77" t="n">
        <v>2834.59</v>
      </c>
      <c r="J222" s="77">
        <f>ROUND(I222*H222,2)</f>
        <v/>
      </c>
      <c r="K222" s="78" t="inlineStr">
        <is>
          <t>CENEKON 2026/02</t>
        </is>
      </c>
      <c r="N222" s="46" t="inlineStr">
        <is>
          <t>základná</t>
        </is>
      </c>
      <c r="O222" s="103" t="n">
        <v>0</v>
      </c>
      <c r="P222" s="103">
        <f>O222*H222</f>
        <v/>
      </c>
      <c r="Q222" s="103" t="n">
        <v>0.47002</v>
      </c>
      <c r="R222" s="103">
        <f>Q222*H222</f>
        <v/>
      </c>
      <c r="S222" s="103" t="n">
        <v>0</v>
      </c>
      <c r="T222" s="103">
        <f>S222*H222</f>
        <v/>
      </c>
      <c r="AR222" s="1" t="inlineStr">
        <is>
          <t>4</t>
        </is>
      </c>
      <c r="AT222" s="1" t="inlineStr">
        <is>
          <t>K</t>
        </is>
      </c>
      <c r="AU222" s="1" t="inlineStr">
        <is>
          <t>2</t>
        </is>
      </c>
      <c r="AY222" s="1" t="inlineStr">
        <is>
          <t>ROZPOCET</t>
        </is>
      </c>
      <c r="BE222" s="31">
        <f>IF(N222="základná",J222,0)</f>
        <v/>
      </c>
      <c r="BF222" s="31">
        <f>IF(N222="znížená",J222,0)</f>
        <v/>
      </c>
      <c r="BG222" s="31">
        <f>IF(N222="zákl. prenesená",J222,0)</f>
        <v/>
      </c>
      <c r="BH222" s="31">
        <f>IF(N222="zníž. prenesená",J222,0)</f>
        <v/>
      </c>
      <c r="BI222" s="31">
        <f>IF(N222="nulová",J222,0)</f>
        <v/>
      </c>
      <c r="BJ222" s="1" t="inlineStr">
        <is>
          <t>2</t>
        </is>
      </c>
      <c r="BK222" s="31">
        <f>ROUND(I222*H222,2)</f>
        <v/>
      </c>
      <c r="BL222" s="1" t="inlineStr">
        <is>
          <t>4</t>
        </is>
      </c>
      <c r="BM222" s="1" t="inlineStr">
        <is>
          <t>232424918</t>
        </is>
      </c>
    </row>
    <row r="223">
      <c r="D223" s="79" t="inlineStr">
        <is>
          <t>VV</t>
        </is>
      </c>
      <c r="F223" s="80" t="inlineStr">
        <is>
          <t>1 súbor (komín v obývacej izbe, výška od dosky po +6,920 cca 7,1 m)</t>
        </is>
      </c>
      <c r="H223" s="106" t="n">
        <v>1</v>
      </c>
      <c r="AT223" s="1" t="inlineStr">
        <is>
          <t>VV</t>
        </is>
      </c>
      <c r="AU223" s="1" t="inlineStr">
        <is>
          <t>2</t>
        </is>
      </c>
      <c r="AV223" s="2" t="inlineStr">
        <is>
          <t>2</t>
        </is>
      </c>
      <c r="AW223" s="2" t="inlineStr">
        <is>
          <t>True</t>
        </is>
      </c>
      <c r="AX223" s="2" t="inlineStr">
        <is>
          <t>1</t>
        </is>
      </c>
      <c r="AY223" s="1" t="inlineStr">
        <is>
          <t>ROZPOCET</t>
        </is>
      </c>
    </row>
    <row r="224" ht="24" customHeight="1">
      <c r="C224" s="72" t="inlineStr">
        <is>
          <t>40</t>
        </is>
      </c>
      <c r="D224" s="72" t="inlineStr">
        <is>
          <t>K</t>
        </is>
      </c>
      <c r="E224" s="73" t="inlineStr">
        <is>
          <t>311234562</t>
        </is>
      </c>
      <c r="F224" s="74" t="inlineStr">
        <is>
          <t>Murivo nosné z tehál POROTHERM 30 Profi P 15 na maltu Profi - obmurovka komínového telesa</t>
        </is>
      </c>
      <c r="G224" s="75" t="inlineStr">
        <is>
          <t>m3</t>
        </is>
      </c>
      <c r="H224" s="105" t="n">
        <v>10.629</v>
      </c>
      <c r="I224" s="77" t="n">
        <v>264.97</v>
      </c>
      <c r="J224" s="77">
        <f>ROUND(I224*H224,2)</f>
        <v/>
      </c>
      <c r="K224" s="78" t="inlineStr">
        <is>
          <t>CENEKON 2026/02</t>
        </is>
      </c>
      <c r="N224" s="46" t="inlineStr">
        <is>
          <t>základná</t>
        </is>
      </c>
      <c r="O224" s="103" t="n">
        <v>0</v>
      </c>
      <c r="P224" s="103">
        <f>O224*H224</f>
        <v/>
      </c>
      <c r="Q224" s="103" t="n">
        <v>0.7831</v>
      </c>
      <c r="R224" s="103">
        <f>Q224*H224</f>
        <v/>
      </c>
      <c r="S224" s="103" t="n">
        <v>0</v>
      </c>
      <c r="T224" s="103">
        <f>S224*H224</f>
        <v/>
      </c>
      <c r="AR224" s="1" t="inlineStr">
        <is>
          <t>4</t>
        </is>
      </c>
      <c r="AT224" s="1" t="inlineStr">
        <is>
          <t>K</t>
        </is>
      </c>
      <c r="AU224" s="1" t="inlineStr">
        <is>
          <t>2</t>
        </is>
      </c>
      <c r="AY224" s="1" t="inlineStr">
        <is>
          <t>ROZPOCET</t>
        </is>
      </c>
      <c r="BE224" s="31">
        <f>IF(N224="základná",J224,0)</f>
        <v/>
      </c>
      <c r="BF224" s="31">
        <f>IF(N224="znížená",J224,0)</f>
        <v/>
      </c>
      <c r="BG224" s="31">
        <f>IF(N224="zákl. prenesená",J224,0)</f>
        <v/>
      </c>
      <c r="BH224" s="31">
        <f>IF(N224="zníž. prenesená",J224,0)</f>
        <v/>
      </c>
      <c r="BI224" s="31">
        <f>IF(N224="nulová",J224,0)</f>
        <v/>
      </c>
      <c r="BJ224" s="1" t="inlineStr">
        <is>
          <t>2</t>
        </is>
      </c>
      <c r="BK224" s="31">
        <f>ROUND(I224*H224,2)</f>
        <v/>
      </c>
      <c r="BL224" s="1" t="inlineStr">
        <is>
          <t>4</t>
        </is>
      </c>
      <c r="BM224" s="1" t="inlineStr">
        <is>
          <t>-1733461243</t>
        </is>
      </c>
    </row>
    <row r="225">
      <c r="D225" s="79" t="inlineStr">
        <is>
          <t>VV</t>
        </is>
      </c>
      <c r="F225" s="80" t="inlineStr">
        <is>
          <t>obmurovka komínového telesa (005: 2,00 × 0,93): 0,63 × 2,0 × 2,75 + (0,93 × 2,0 - prieduch) × 4,14 = 10,629</t>
        </is>
      </c>
      <c r="H225" s="106" t="n">
        <v>10.629</v>
      </c>
      <c r="AT225" s="1" t="inlineStr">
        <is>
          <t>VV</t>
        </is>
      </c>
      <c r="AU225" s="1" t="inlineStr">
        <is>
          <t>2</t>
        </is>
      </c>
      <c r="AV225" s="2" t="inlineStr">
        <is>
          <t>2</t>
        </is>
      </c>
      <c r="AW225" s="2" t="inlineStr">
        <is>
          <t>True</t>
        </is>
      </c>
      <c r="AX225" s="2" t="inlineStr">
        <is>
          <t>1</t>
        </is>
      </c>
      <c r="AY225" s="1" t="inlineStr">
        <is>
          <t>ROZPOCET</t>
        </is>
      </c>
    </row>
    <row r="226" ht="24" customHeight="1">
      <c r="C226" s="72" t="inlineStr">
        <is>
          <t>41</t>
        </is>
      </c>
      <c r="D226" s="72" t="inlineStr">
        <is>
          <t>K</t>
        </is>
      </c>
      <c r="E226" s="73" t="inlineStr">
        <is>
          <t>317165111.S</t>
        </is>
      </c>
      <c r="F226" s="74" t="inlineStr">
        <is>
          <t>Podomietkový žalúziový kastlík z purenitu šírky 164 mm, výšky 249/279 mm, dĺžky 1000 mm</t>
        </is>
      </c>
      <c r="G226" s="75" t="inlineStr">
        <is>
          <t>ks</t>
        </is>
      </c>
      <c r="H226" s="105" t="n">
        <v>1</v>
      </c>
      <c r="I226" s="77" t="n">
        <v>293.39</v>
      </c>
      <c r="J226" s="77">
        <f>ROUND(I226*H226,2)</f>
        <v/>
      </c>
      <c r="K226" s="78" t="inlineStr">
        <is>
          <t>CENEKON 2026/02</t>
        </is>
      </c>
      <c r="N226" s="46" t="inlineStr">
        <is>
          <t>základná</t>
        </is>
      </c>
      <c r="O226" s="103" t="n">
        <v>0</v>
      </c>
      <c r="P226" s="103">
        <f>O226*H226</f>
        <v/>
      </c>
      <c r="Q226" s="103" t="n">
        <v>0.00979</v>
      </c>
      <c r="R226" s="103">
        <f>Q226*H226</f>
        <v/>
      </c>
      <c r="S226" s="103" t="n">
        <v>0</v>
      </c>
      <c r="T226" s="103">
        <f>S226*H226</f>
        <v/>
      </c>
      <c r="AR226" s="1" t="inlineStr">
        <is>
          <t>4</t>
        </is>
      </c>
      <c r="AT226" s="1" t="inlineStr">
        <is>
          <t>K</t>
        </is>
      </c>
      <c r="AU226" s="1" t="inlineStr">
        <is>
          <t>2</t>
        </is>
      </c>
      <c r="AY226" s="1" t="inlineStr">
        <is>
          <t>ROZPOCET</t>
        </is>
      </c>
      <c r="BE226" s="31">
        <f>IF(N226="základná",J226,0)</f>
        <v/>
      </c>
      <c r="BF226" s="31">
        <f>IF(N226="znížená",J226,0)</f>
        <v/>
      </c>
      <c r="BG226" s="31">
        <f>IF(N226="zákl. prenesená",J226,0)</f>
        <v/>
      </c>
      <c r="BH226" s="31">
        <f>IF(N226="zníž. prenesená",J226,0)</f>
        <v/>
      </c>
      <c r="BI226" s="31">
        <f>IF(N226="nulová",J226,0)</f>
        <v/>
      </c>
      <c r="BJ226" s="1" t="inlineStr">
        <is>
          <t>2</t>
        </is>
      </c>
      <c r="BK226" s="31">
        <f>ROUND(I226*H226,2)</f>
        <v/>
      </c>
      <c r="BL226" s="1" t="inlineStr">
        <is>
          <t>4</t>
        </is>
      </c>
      <c r="BM226" s="1" t="inlineStr">
        <is>
          <t>939350725</t>
        </is>
      </c>
    </row>
    <row r="227">
      <c r="D227" s="79" t="inlineStr">
        <is>
          <t>VV</t>
        </is>
      </c>
      <c r="F227" s="80" t="inlineStr">
        <is>
          <t>podomietkový kastlík (ekvivalent NEVA ISO KASTL) pre O9 (625) = 1 ks</t>
        </is>
      </c>
      <c r="H227" s="106" t="n">
        <v>1</v>
      </c>
      <c r="AT227" s="1" t="inlineStr">
        <is>
          <t>VV</t>
        </is>
      </c>
      <c r="AU227" s="1" t="inlineStr">
        <is>
          <t>2</t>
        </is>
      </c>
      <c r="AV227" s="2" t="inlineStr">
        <is>
          <t>2</t>
        </is>
      </c>
      <c r="AW227" s="2" t="inlineStr">
        <is>
          <t>True</t>
        </is>
      </c>
      <c r="AX227" s="2" t="inlineStr">
        <is>
          <t>1</t>
        </is>
      </c>
      <c r="AY227" s="1" t="inlineStr">
        <is>
          <t>ROZPOCET</t>
        </is>
      </c>
    </row>
    <row r="228" ht="24" customHeight="1">
      <c r="C228" s="72" t="inlineStr">
        <is>
          <t>42</t>
        </is>
      </c>
      <c r="D228" s="72" t="inlineStr">
        <is>
          <t>K</t>
        </is>
      </c>
      <c r="E228" s="73" t="inlineStr">
        <is>
          <t>317165112.S</t>
        </is>
      </c>
      <c r="F228" s="74" t="inlineStr">
        <is>
          <t>Podomietkový žalúziový kastlík z purenitu šírky 164 mm, výšky 249/279 mm, dĺžky 1500 mm</t>
        </is>
      </c>
      <c r="G228" s="75" t="inlineStr">
        <is>
          <t>ks</t>
        </is>
      </c>
      <c r="H228" s="105" t="n">
        <v>1</v>
      </c>
      <c r="I228" s="77" t="n">
        <v>410.2</v>
      </c>
      <c r="J228" s="77">
        <f>ROUND(I228*H228,2)</f>
        <v/>
      </c>
      <c r="K228" s="78" t="inlineStr">
        <is>
          <t>CENEKON 2026/02</t>
        </is>
      </c>
      <c r="N228" s="46" t="inlineStr">
        <is>
          <t>základná</t>
        </is>
      </c>
      <c r="O228" s="103" t="n">
        <v>0</v>
      </c>
      <c r="P228" s="103">
        <f>O228*H228</f>
        <v/>
      </c>
      <c r="Q228" s="103" t="n">
        <v>0.01287</v>
      </c>
      <c r="R228" s="103">
        <f>Q228*H228</f>
        <v/>
      </c>
      <c r="S228" s="103" t="n">
        <v>0</v>
      </c>
      <c r="T228" s="103">
        <f>S228*H228</f>
        <v/>
      </c>
      <c r="AR228" s="1" t="inlineStr">
        <is>
          <t>4</t>
        </is>
      </c>
      <c r="AT228" s="1" t="inlineStr">
        <is>
          <t>K</t>
        </is>
      </c>
      <c r="AU228" s="1" t="inlineStr">
        <is>
          <t>2</t>
        </is>
      </c>
      <c r="AY228" s="1" t="inlineStr">
        <is>
          <t>ROZPOCET</t>
        </is>
      </c>
      <c r="BE228" s="31">
        <f>IF(N228="základná",J228,0)</f>
        <v/>
      </c>
      <c r="BF228" s="31">
        <f>IF(N228="znížená",J228,0)</f>
        <v/>
      </c>
      <c r="BG228" s="31">
        <f>IF(N228="zákl. prenesená",J228,0)</f>
        <v/>
      </c>
      <c r="BH228" s="31">
        <f>IF(N228="zníž. prenesená",J228,0)</f>
        <v/>
      </c>
      <c r="BI228" s="31">
        <f>IF(N228="nulová",J228,0)</f>
        <v/>
      </c>
      <c r="BJ228" s="1" t="inlineStr">
        <is>
          <t>2</t>
        </is>
      </c>
      <c r="BK228" s="31">
        <f>ROUND(I228*H228,2)</f>
        <v/>
      </c>
      <c r="BL228" s="1" t="inlineStr">
        <is>
          <t>4</t>
        </is>
      </c>
      <c r="BM228" s="1" t="inlineStr">
        <is>
          <t>-977110588</t>
        </is>
      </c>
    </row>
    <row r="229">
      <c r="D229" s="79" t="inlineStr">
        <is>
          <t>VV</t>
        </is>
      </c>
      <c r="F229" s="80" t="inlineStr">
        <is>
          <t>podomietkový kastlík (ekvivalent NEVA ISO KASTL) pre O1 (1025) = 1 ks</t>
        </is>
      </c>
      <c r="H229" s="106" t="n">
        <v>1</v>
      </c>
      <c r="AT229" s="1" t="inlineStr">
        <is>
          <t>VV</t>
        </is>
      </c>
      <c r="AU229" s="1" t="inlineStr">
        <is>
          <t>2</t>
        </is>
      </c>
      <c r="AV229" s="2" t="inlineStr">
        <is>
          <t>2</t>
        </is>
      </c>
      <c r="AW229" s="2" t="inlineStr">
        <is>
          <t>True</t>
        </is>
      </c>
      <c r="AX229" s="2" t="inlineStr">
        <is>
          <t>1</t>
        </is>
      </c>
      <c r="AY229" s="1" t="inlineStr">
        <is>
          <t>ROZPOCET</t>
        </is>
      </c>
    </row>
    <row r="230" ht="24" customHeight="1">
      <c r="C230" s="72" t="inlineStr">
        <is>
          <t>43</t>
        </is>
      </c>
      <c r="D230" s="72" t="inlineStr">
        <is>
          <t>K</t>
        </is>
      </c>
      <c r="E230" s="73" t="inlineStr">
        <is>
          <t>317165113.S</t>
        </is>
      </c>
      <c r="F230" s="74" t="inlineStr">
        <is>
          <t>Podomietkový žalúziový kastlík z purenitu šírky 164 mm, výšky 249/279 mm, dĺžky 2000 mm</t>
        </is>
      </c>
      <c r="G230" s="75" t="inlineStr">
        <is>
          <t>ks</t>
        </is>
      </c>
      <c r="H230" s="105" t="n">
        <v>1</v>
      </c>
      <c r="I230" s="77" t="n">
        <v>524.23</v>
      </c>
      <c r="J230" s="77">
        <f>ROUND(I230*H230,2)</f>
        <v/>
      </c>
      <c r="K230" s="78" t="inlineStr">
        <is>
          <t>CENEKON 2026/02</t>
        </is>
      </c>
      <c r="N230" s="46" t="inlineStr">
        <is>
          <t>základná</t>
        </is>
      </c>
      <c r="O230" s="103" t="n">
        <v>0</v>
      </c>
      <c r="P230" s="103">
        <f>O230*H230</f>
        <v/>
      </c>
      <c r="Q230" s="103" t="n">
        <v>0.0232</v>
      </c>
      <c r="R230" s="103">
        <f>Q230*H230</f>
        <v/>
      </c>
      <c r="S230" s="103" t="n">
        <v>0</v>
      </c>
      <c r="T230" s="103">
        <f>S230*H230</f>
        <v/>
      </c>
      <c r="AR230" s="1" t="inlineStr">
        <is>
          <t>4</t>
        </is>
      </c>
      <c r="AT230" s="1" t="inlineStr">
        <is>
          <t>K</t>
        </is>
      </c>
      <c r="AU230" s="1" t="inlineStr">
        <is>
          <t>2</t>
        </is>
      </c>
      <c r="AY230" s="1" t="inlineStr">
        <is>
          <t>ROZPOCET</t>
        </is>
      </c>
      <c r="BE230" s="31">
        <f>IF(N230="základná",J230,0)</f>
        <v/>
      </c>
      <c r="BF230" s="31">
        <f>IF(N230="znížená",J230,0)</f>
        <v/>
      </c>
      <c r="BG230" s="31">
        <f>IF(N230="zákl. prenesená",J230,0)</f>
        <v/>
      </c>
      <c r="BH230" s="31">
        <f>IF(N230="zníž. prenesená",J230,0)</f>
        <v/>
      </c>
      <c r="BI230" s="31">
        <f>IF(N230="nulová",J230,0)</f>
        <v/>
      </c>
      <c r="BJ230" s="1" t="inlineStr">
        <is>
          <t>2</t>
        </is>
      </c>
      <c r="BK230" s="31">
        <f>ROUND(I230*H230,2)</f>
        <v/>
      </c>
      <c r="BL230" s="1" t="inlineStr">
        <is>
          <t>4</t>
        </is>
      </c>
      <c r="BM230" s="1" t="inlineStr">
        <is>
          <t>-1160403059</t>
        </is>
      </c>
    </row>
    <row r="231">
      <c r="D231" s="79" t="inlineStr">
        <is>
          <t>VV</t>
        </is>
      </c>
      <c r="F231" s="80" t="inlineStr">
        <is>
          <t>podomietkový kastlík (ekvivalent NEVA ISO KASTL) pre O2 (1500) = 1 ks</t>
        </is>
      </c>
      <c r="H231" s="106" t="n">
        <v>1</v>
      </c>
      <c r="AT231" s="1" t="inlineStr">
        <is>
          <t>VV</t>
        </is>
      </c>
      <c r="AU231" s="1" t="inlineStr">
        <is>
          <t>2</t>
        </is>
      </c>
      <c r="AV231" s="2" t="inlineStr">
        <is>
          <t>2</t>
        </is>
      </c>
      <c r="AW231" s="2" t="inlineStr">
        <is>
          <t>True</t>
        </is>
      </c>
      <c r="AX231" s="2" t="inlineStr">
        <is>
          <t>1</t>
        </is>
      </c>
      <c r="AY231" s="1" t="inlineStr">
        <is>
          <t>ROZPOCET</t>
        </is>
      </c>
    </row>
    <row r="232" ht="24" customHeight="1">
      <c r="C232" s="72" t="inlineStr">
        <is>
          <t>44</t>
        </is>
      </c>
      <c r="D232" s="72" t="inlineStr">
        <is>
          <t>K</t>
        </is>
      </c>
      <c r="E232" s="73" t="inlineStr">
        <is>
          <t>317165114.S</t>
        </is>
      </c>
      <c r="F232" s="74" t="inlineStr">
        <is>
          <t>Podomietkový žalúziový kastlík z purenitu šírky 164 mm, výšky 249/279 mm, dĺžky 2500 mm</t>
        </is>
      </c>
      <c r="G232" s="75" t="inlineStr">
        <is>
          <t>ks</t>
        </is>
      </c>
      <c r="H232" s="105" t="n">
        <v>6</v>
      </c>
      <c r="I232" s="77" t="n">
        <v>616.79</v>
      </c>
      <c r="J232" s="77">
        <f>ROUND(I232*H232,2)</f>
        <v/>
      </c>
      <c r="K232" s="78" t="inlineStr">
        <is>
          <t>CENEKON 2026/02</t>
        </is>
      </c>
      <c r="N232" s="46" t="inlineStr">
        <is>
          <t>základná</t>
        </is>
      </c>
      <c r="O232" s="103" t="n">
        <v>0</v>
      </c>
      <c r="P232" s="103">
        <f>O232*H232</f>
        <v/>
      </c>
      <c r="Q232" s="103" t="n">
        <v>0.02796</v>
      </c>
      <c r="R232" s="103">
        <f>Q232*H232</f>
        <v/>
      </c>
      <c r="S232" s="103" t="n">
        <v>0</v>
      </c>
      <c r="T232" s="103">
        <f>S232*H232</f>
        <v/>
      </c>
      <c r="AR232" s="1" t="inlineStr">
        <is>
          <t>4</t>
        </is>
      </c>
      <c r="AT232" s="1" t="inlineStr">
        <is>
          <t>K</t>
        </is>
      </c>
      <c r="AU232" s="1" t="inlineStr">
        <is>
          <t>2</t>
        </is>
      </c>
      <c r="AY232" s="1" t="inlineStr">
        <is>
          <t>ROZPOCET</t>
        </is>
      </c>
      <c r="BE232" s="31">
        <f>IF(N232="základná",J232,0)</f>
        <v/>
      </c>
      <c r="BF232" s="31">
        <f>IF(N232="znížená",J232,0)</f>
        <v/>
      </c>
      <c r="BG232" s="31">
        <f>IF(N232="zákl. prenesená",J232,0)</f>
        <v/>
      </c>
      <c r="BH232" s="31">
        <f>IF(N232="zníž. prenesená",J232,0)</f>
        <v/>
      </c>
      <c r="BI232" s="31">
        <f>IF(N232="nulová",J232,0)</f>
        <v/>
      </c>
      <c r="BJ232" s="1" t="inlineStr">
        <is>
          <t>2</t>
        </is>
      </c>
      <c r="BK232" s="31">
        <f>ROUND(I232*H232,2)</f>
        <v/>
      </c>
      <c r="BL232" s="1" t="inlineStr">
        <is>
          <t>4</t>
        </is>
      </c>
      <c r="BM232" s="1" t="inlineStr">
        <is>
          <t>-2066479078</t>
        </is>
      </c>
    </row>
    <row r="233">
      <c r="D233" s="79" t="inlineStr">
        <is>
          <t>VV</t>
        </is>
      </c>
      <c r="F233" s="80" t="inlineStr">
        <is>
          <t>podomietkový kastlík (ekvivalent NEVA ISO KASTL) pre D1 (2175) + 3 × O5 (2000) + 2 × O3 (1950) = 6 ks</t>
        </is>
      </c>
      <c r="H233" s="106" t="n">
        <v>6</v>
      </c>
      <c r="AT233" s="1" t="inlineStr">
        <is>
          <t>VV</t>
        </is>
      </c>
      <c r="AU233" s="1" t="inlineStr">
        <is>
          <t>2</t>
        </is>
      </c>
      <c r="AV233" s="2" t="inlineStr">
        <is>
          <t>2</t>
        </is>
      </c>
      <c r="AW233" s="2" t="inlineStr">
        <is>
          <t>True</t>
        </is>
      </c>
      <c r="AX233" s="2" t="inlineStr">
        <is>
          <t>1</t>
        </is>
      </c>
      <c r="AY233" s="1" t="inlineStr">
        <is>
          <t>ROZPOCET</t>
        </is>
      </c>
    </row>
    <row r="234" ht="24" customHeight="1">
      <c r="C234" s="72" t="inlineStr">
        <is>
          <t>45</t>
        </is>
      </c>
      <c r="D234" s="72" t="inlineStr">
        <is>
          <t>K</t>
        </is>
      </c>
      <c r="E234" s="73" t="inlineStr">
        <is>
          <t>317165115.S</t>
        </is>
      </c>
      <c r="F234" s="74" t="inlineStr">
        <is>
          <t>Podomietkový žalúziový kastlík z purenitu šírky 164 mm, výšky 249/279 mm, dĺžky 3000 mm</t>
        </is>
      </c>
      <c r="G234" s="75" t="inlineStr">
        <is>
          <t>ks</t>
        </is>
      </c>
      <c r="H234" s="105" t="n">
        <v>2</v>
      </c>
      <c r="I234" s="77" t="n">
        <v>798.78</v>
      </c>
      <c r="J234" s="77">
        <f>ROUND(I234*H234,2)</f>
        <v/>
      </c>
      <c r="K234" s="78" t="inlineStr">
        <is>
          <t>CENEKON 2026/02</t>
        </is>
      </c>
      <c r="N234" s="46" t="inlineStr">
        <is>
          <t>základná</t>
        </is>
      </c>
      <c r="O234" s="103" t="n">
        <v>0</v>
      </c>
      <c r="P234" s="103">
        <f>O234*H234</f>
        <v/>
      </c>
      <c r="Q234" s="103" t="n">
        <v>0.0328</v>
      </c>
      <c r="R234" s="103">
        <f>Q234*H234</f>
        <v/>
      </c>
      <c r="S234" s="103" t="n">
        <v>0</v>
      </c>
      <c r="T234" s="103">
        <f>S234*H234</f>
        <v/>
      </c>
      <c r="AR234" s="1" t="inlineStr">
        <is>
          <t>4</t>
        </is>
      </c>
      <c r="AT234" s="1" t="inlineStr">
        <is>
          <t>K</t>
        </is>
      </c>
      <c r="AU234" s="1" t="inlineStr">
        <is>
          <t>2</t>
        </is>
      </c>
      <c r="AY234" s="1" t="inlineStr">
        <is>
          <t>ROZPOCET</t>
        </is>
      </c>
      <c r="BE234" s="31">
        <f>IF(N234="základná",J234,0)</f>
        <v/>
      </c>
      <c r="BF234" s="31">
        <f>IF(N234="znížená",J234,0)</f>
        <v/>
      </c>
      <c r="BG234" s="31">
        <f>IF(N234="zákl. prenesená",J234,0)</f>
        <v/>
      </c>
      <c r="BH234" s="31">
        <f>IF(N234="zníž. prenesená",J234,0)</f>
        <v/>
      </c>
      <c r="BI234" s="31">
        <f>IF(N234="nulová",J234,0)</f>
        <v/>
      </c>
      <c r="BJ234" s="1" t="inlineStr">
        <is>
          <t>2</t>
        </is>
      </c>
      <c r="BK234" s="31">
        <f>ROUND(I234*H234,2)</f>
        <v/>
      </c>
      <c r="BL234" s="1" t="inlineStr">
        <is>
          <t>4</t>
        </is>
      </c>
      <c r="BM234" s="1" t="inlineStr">
        <is>
          <t>-13236626</t>
        </is>
      </c>
    </row>
    <row r="235">
      <c r="D235" s="79" t="inlineStr">
        <is>
          <t>VV</t>
        </is>
      </c>
      <c r="F235" s="80" t="inlineStr">
        <is>
          <t>podomietkový kastlík (ekvivalent NEVA ISO KASTL) pre O4 (5500) = 2 × 3000 = 2 ks</t>
        </is>
      </c>
      <c r="H235" s="106" t="n">
        <v>2</v>
      </c>
      <c r="AT235" s="1" t="inlineStr">
        <is>
          <t>VV</t>
        </is>
      </c>
      <c r="AU235" s="1" t="inlineStr">
        <is>
          <t>2</t>
        </is>
      </c>
      <c r="AV235" s="2" t="inlineStr">
        <is>
          <t>2</t>
        </is>
      </c>
      <c r="AW235" s="2" t="inlineStr">
        <is>
          <t>True</t>
        </is>
      </c>
      <c r="AX235" s="2" t="inlineStr">
        <is>
          <t>1</t>
        </is>
      </c>
      <c r="AY235" s="1" t="inlineStr">
        <is>
          <t>ROZPOCET</t>
        </is>
      </c>
    </row>
    <row r="236" ht="24" customHeight="1">
      <c r="C236" s="72" t="inlineStr">
        <is>
          <t>46</t>
        </is>
      </c>
      <c r="D236" s="72" t="inlineStr">
        <is>
          <t>K</t>
        </is>
      </c>
      <c r="E236" s="73" t="inlineStr">
        <is>
          <t>342272031.S</t>
        </is>
      </c>
      <c r="F236" s="74" t="inlineStr">
        <is>
          <t>Priečky z pórobetónových tvárnic hladkých s objemovou hmotnosťou do 600 kg/m3 hrúbky 100 mm</t>
        </is>
      </c>
      <c r="G236" s="75" t="inlineStr">
        <is>
          <t>m2</t>
        </is>
      </c>
      <c r="H236" s="105" t="n">
        <v>6.408</v>
      </c>
      <c r="I236" s="77" t="n">
        <v>36.8</v>
      </c>
      <c r="J236" s="77">
        <f>ROUND(I236*H236,2)</f>
        <v/>
      </c>
      <c r="K236" s="78" t="inlineStr">
        <is>
          <t>CENEKON 2026/02</t>
        </is>
      </c>
      <c r="N236" s="46" t="inlineStr">
        <is>
          <t>základná</t>
        </is>
      </c>
      <c r="O236" s="103" t="n">
        <v>0</v>
      </c>
      <c r="P236" s="103">
        <f>O236*H236</f>
        <v/>
      </c>
      <c r="Q236" s="103" t="n">
        <v>0.07413</v>
      </c>
      <c r="R236" s="103">
        <f>Q236*H236</f>
        <v/>
      </c>
      <c r="S236" s="103" t="n">
        <v>0</v>
      </c>
      <c r="T236" s="103">
        <f>S236*H236</f>
        <v/>
      </c>
      <c r="AR236" s="1" t="inlineStr">
        <is>
          <t>4</t>
        </is>
      </c>
      <c r="AT236" s="1" t="inlineStr">
        <is>
          <t>K</t>
        </is>
      </c>
      <c r="AU236" s="1" t="inlineStr">
        <is>
          <t>2</t>
        </is>
      </c>
      <c r="AY236" s="1" t="inlineStr">
        <is>
          <t>ROZPOCET</t>
        </is>
      </c>
      <c r="BE236" s="31">
        <f>IF(N236="základná",J236,0)</f>
        <v/>
      </c>
      <c r="BF236" s="31">
        <f>IF(N236="znížená",J236,0)</f>
        <v/>
      </c>
      <c r="BG236" s="31">
        <f>IF(N236="zákl. prenesená",J236,0)</f>
        <v/>
      </c>
      <c r="BH236" s="31">
        <f>IF(N236="zníž. prenesená",J236,0)</f>
        <v/>
      </c>
      <c r="BI236" s="31">
        <f>IF(N236="nulová",J236,0)</f>
        <v/>
      </c>
      <c r="BJ236" s="1" t="inlineStr">
        <is>
          <t>2</t>
        </is>
      </c>
      <c r="BK236" s="31">
        <f>ROUND(I236*H236,2)</f>
        <v/>
      </c>
      <c r="BL236" s="1" t="inlineStr">
        <is>
          <t>4</t>
        </is>
      </c>
      <c r="BM236" s="1" t="inlineStr">
        <is>
          <t>1158258676</t>
        </is>
      </c>
    </row>
    <row r="237">
      <c r="D237" s="79" t="inlineStr">
        <is>
          <t>VV</t>
        </is>
      </c>
      <c r="F237" s="80" t="inlineStr">
        <is>
          <t>domurovka medzi krokvami nad pomúrnicou na dlhých stenách denného krídla (011 legenda, krokva 180 + pomúrnica 120): 2 × 10,68 × 0,30 = 6,408</t>
        </is>
      </c>
      <c r="H237" s="106" t="n">
        <v>6.408</v>
      </c>
      <c r="AT237" s="1" t="inlineStr">
        <is>
          <t>VV</t>
        </is>
      </c>
      <c r="AU237" s="1" t="inlineStr">
        <is>
          <t>2</t>
        </is>
      </c>
      <c r="AV237" s="2" t="inlineStr">
        <is>
          <t>2</t>
        </is>
      </c>
      <c r="AW237" s="2" t="inlineStr">
        <is>
          <t>True</t>
        </is>
      </c>
      <c r="AX237" s="2" t="inlineStr">
        <is>
          <t>1</t>
        </is>
      </c>
      <c r="AY237" s="1" t="inlineStr">
        <is>
          <t>ROZPOCET</t>
        </is>
      </c>
    </row>
    <row r="238" ht="22.8" customHeight="1">
      <c r="D238" s="67" t="inlineStr">
        <is>
          <t>D</t>
        </is>
      </c>
      <c r="E238" s="70" t="inlineStr">
        <is>
          <t>4</t>
        </is>
      </c>
      <c r="F238" s="70" t="inlineStr">
        <is>
          <t>Vodorovné konštrukcie</t>
        </is>
      </c>
      <c r="J238" s="71">
        <f>BK238</f>
        <v/>
      </c>
      <c r="P238" s="103">
        <f>SUM(P239:P250)</f>
        <v/>
      </c>
      <c r="R238" s="103">
        <f>SUM(R239:R250)</f>
        <v/>
      </c>
      <c r="T238" s="103">
        <f>SUM(T239:T250)</f>
        <v/>
      </c>
      <c r="AR238" s="1" t="inlineStr">
        <is>
          <t>1</t>
        </is>
      </c>
      <c r="AT238" s="46" t="inlineStr">
        <is>
          <t>D</t>
        </is>
      </c>
      <c r="AU238" s="46" t="inlineStr">
        <is>
          <t>1</t>
        </is>
      </c>
      <c r="AY238" s="1" t="inlineStr">
        <is>
          <t>ROZPOCET</t>
        </is>
      </c>
      <c r="BK238" s="31">
        <f>SUM(BK239:BK250)</f>
        <v/>
      </c>
    </row>
    <row r="239" ht="24" customHeight="1">
      <c r="C239" s="72" t="inlineStr">
        <is>
          <t>47</t>
        </is>
      </c>
      <c r="D239" s="72" t="inlineStr">
        <is>
          <t>K</t>
        </is>
      </c>
      <c r="E239" s="73" t="inlineStr">
        <is>
          <t>417321414.S</t>
        </is>
      </c>
      <c r="F239" s="74" t="inlineStr">
        <is>
          <t>Betón stužujúcich pásov a vencov železový tr. C 20/25</t>
        </is>
      </c>
      <c r="G239" s="75" t="inlineStr">
        <is>
          <t>m3</t>
        </is>
      </c>
      <c r="H239" s="105" t="n">
        <v>5.794</v>
      </c>
      <c r="I239" s="77" t="n">
        <v>165.19</v>
      </c>
      <c r="J239" s="77">
        <f>ROUND(I239*H239,2)</f>
        <v/>
      </c>
      <c r="K239" s="78" t="inlineStr">
        <is>
          <t>CENEKON 2026/02</t>
        </is>
      </c>
      <c r="N239" s="46" t="inlineStr">
        <is>
          <t>základná</t>
        </is>
      </c>
      <c r="O239" s="103" t="n">
        <v>0</v>
      </c>
      <c r="P239" s="103">
        <f>O239*H239</f>
        <v/>
      </c>
      <c r="Q239" s="103" t="n">
        <v>2.34247</v>
      </c>
      <c r="R239" s="103">
        <f>Q239*H239</f>
        <v/>
      </c>
      <c r="S239" s="103" t="n">
        <v>0</v>
      </c>
      <c r="T239" s="103">
        <f>S239*H239</f>
        <v/>
      </c>
      <c r="AR239" s="1" t="inlineStr">
        <is>
          <t>4</t>
        </is>
      </c>
      <c r="AT239" s="1" t="inlineStr">
        <is>
          <t>K</t>
        </is>
      </c>
      <c r="AU239" s="1" t="inlineStr">
        <is>
          <t>2</t>
        </is>
      </c>
      <c r="AY239" s="1" t="inlineStr">
        <is>
          <t>ROZPOCET</t>
        </is>
      </c>
      <c r="BE239" s="31">
        <f>IF(N239="základná",J239,0)</f>
        <v/>
      </c>
      <c r="BF239" s="31">
        <f>IF(N239="znížená",J239,0)</f>
        <v/>
      </c>
      <c r="BG239" s="31">
        <f>IF(N239="zákl. prenesená",J239,0)</f>
        <v/>
      </c>
      <c r="BH239" s="31">
        <f>IF(N239="zníž. prenesená",J239,0)</f>
        <v/>
      </c>
      <c r="BI239" s="31">
        <f>IF(N239="nulová",J239,0)</f>
        <v/>
      </c>
      <c r="BJ239" s="1" t="inlineStr">
        <is>
          <t>2</t>
        </is>
      </c>
      <c r="BK239" s="31">
        <f>ROUND(I239*H239,2)</f>
        <v/>
      </c>
      <c r="BL239" s="1" t="inlineStr">
        <is>
          <t>4</t>
        </is>
      </c>
      <c r="BM239" s="1" t="inlineStr">
        <is>
          <t>1671621567</t>
        </is>
      </c>
    </row>
    <row r="240">
      <c r="D240" s="79" t="inlineStr">
        <is>
          <t>VV</t>
        </is>
      </c>
      <c r="F240" s="80" t="inlineStr">
        <is>
          <t>V030: 0,24 × 0,25 × 96,56 = 5,794</t>
        </is>
      </c>
      <c r="H240" s="106" t="n">
        <v>5.794</v>
      </c>
      <c r="AT240" s="1" t="inlineStr">
        <is>
          <t>VV</t>
        </is>
      </c>
      <c r="AU240" s="1" t="inlineStr">
        <is>
          <t>2</t>
        </is>
      </c>
      <c r="AV240" s="2" t="inlineStr">
        <is>
          <t>2</t>
        </is>
      </c>
      <c r="AW240" s="2" t="inlineStr">
        <is>
          <t>True</t>
        </is>
      </c>
      <c r="AX240" s="2" t="inlineStr">
        <is>
          <t>1</t>
        </is>
      </c>
      <c r="AY240" s="1" t="inlineStr">
        <is>
          <t>ROZPOCET</t>
        </is>
      </c>
    </row>
    <row r="241" ht="24" customHeight="1">
      <c r="C241" s="72" t="inlineStr">
        <is>
          <t>48</t>
        </is>
      </c>
      <c r="D241" s="72" t="inlineStr">
        <is>
          <t>K</t>
        </is>
      </c>
      <c r="E241" s="73" t="inlineStr">
        <is>
          <t>417351115.S</t>
        </is>
      </c>
      <c r="F241" s="74" t="inlineStr">
        <is>
          <t>Debnenie bočníc stužujúcich pásov a vencov vrátane vzpier zhotovenie</t>
        </is>
      </c>
      <c r="G241" s="75" t="inlineStr">
        <is>
          <t>m2</t>
        </is>
      </c>
      <c r="H241" s="105" t="n">
        <v>48.28</v>
      </c>
      <c r="I241" s="77" t="n">
        <v>22.09</v>
      </c>
      <c r="J241" s="77">
        <f>ROUND(I241*H241,2)</f>
        <v/>
      </c>
      <c r="K241" s="78" t="inlineStr">
        <is>
          <t>CENEKON 2026/02</t>
        </is>
      </c>
      <c r="N241" s="46" t="inlineStr">
        <is>
          <t>základná</t>
        </is>
      </c>
      <c r="O241" s="103" t="n">
        <v>0</v>
      </c>
      <c r="P241" s="103">
        <f>O241*H241</f>
        <v/>
      </c>
      <c r="Q241" s="103" t="n">
        <v>0.00338</v>
      </c>
      <c r="R241" s="103">
        <f>Q241*H241</f>
        <v/>
      </c>
      <c r="S241" s="103" t="n">
        <v>0</v>
      </c>
      <c r="T241" s="103">
        <f>S241*H241</f>
        <v/>
      </c>
      <c r="AR241" s="1" t="inlineStr">
        <is>
          <t>4</t>
        </is>
      </c>
      <c r="AT241" s="1" t="inlineStr">
        <is>
          <t>K</t>
        </is>
      </c>
      <c r="AU241" s="1" t="inlineStr">
        <is>
          <t>2</t>
        </is>
      </c>
      <c r="AY241" s="1" t="inlineStr">
        <is>
          <t>ROZPOCET</t>
        </is>
      </c>
      <c r="BE241" s="31">
        <f>IF(N241="základná",J241,0)</f>
        <v/>
      </c>
      <c r="BF241" s="31">
        <f>IF(N241="znížená",J241,0)</f>
        <v/>
      </c>
      <c r="BG241" s="31">
        <f>IF(N241="zákl. prenesená",J241,0)</f>
        <v/>
      </c>
      <c r="BH241" s="31">
        <f>IF(N241="zníž. prenesená",J241,0)</f>
        <v/>
      </c>
      <c r="BI241" s="31">
        <f>IF(N241="nulová",J241,0)</f>
        <v/>
      </c>
      <c r="BJ241" s="1" t="inlineStr">
        <is>
          <t>2</t>
        </is>
      </c>
      <c r="BK241" s="31">
        <f>ROUND(I241*H241,2)</f>
        <v/>
      </c>
      <c r="BL241" s="1" t="inlineStr">
        <is>
          <t>4</t>
        </is>
      </c>
      <c r="BM241" s="1" t="inlineStr">
        <is>
          <t>-317213278</t>
        </is>
      </c>
    </row>
    <row r="242">
      <c r="D242" s="79" t="inlineStr">
        <is>
          <t>VV</t>
        </is>
      </c>
      <c r="F242" s="80" t="inlineStr">
        <is>
          <t>V031: 0,25 × (75,66+2 × 19,7)+0,25 × 78,06 = 48,28</t>
        </is>
      </c>
      <c r="H242" s="106" t="n">
        <v>48.28</v>
      </c>
      <c r="AT242" s="1" t="inlineStr">
        <is>
          <t>VV</t>
        </is>
      </c>
      <c r="AU242" s="1" t="inlineStr">
        <is>
          <t>2</t>
        </is>
      </c>
      <c r="AV242" s="2" t="inlineStr">
        <is>
          <t>2</t>
        </is>
      </c>
      <c r="AW242" s="2" t="inlineStr">
        <is>
          <t>True</t>
        </is>
      </c>
      <c r="AX242" s="2" t="inlineStr">
        <is>
          <t>1</t>
        </is>
      </c>
      <c r="AY242" s="1" t="inlineStr">
        <is>
          <t>ROZPOCET</t>
        </is>
      </c>
    </row>
    <row r="243" ht="24" customHeight="1">
      <c r="C243" s="72" t="inlineStr">
        <is>
          <t>49</t>
        </is>
      </c>
      <c r="D243" s="72" t="inlineStr">
        <is>
          <t>K</t>
        </is>
      </c>
      <c r="E243" s="73" t="inlineStr">
        <is>
          <t>417351116.S</t>
        </is>
      </c>
      <c r="F243" s="74" t="inlineStr">
        <is>
          <t>Debnenie bočníc stužujúcich pásov a vencov vrátane vzpier odstránenie</t>
        </is>
      </c>
      <c r="G243" s="75" t="inlineStr">
        <is>
          <t>m2</t>
        </is>
      </c>
      <c r="H243" s="105" t="n">
        <v>48.28</v>
      </c>
      <c r="I243" s="77" t="n">
        <v>5.77</v>
      </c>
      <c r="J243" s="77">
        <f>ROUND(I243*H243,2)</f>
        <v/>
      </c>
      <c r="K243" s="78" t="inlineStr">
        <is>
          <t>CENEKON 2026/02</t>
        </is>
      </c>
      <c r="N243" s="46" t="inlineStr">
        <is>
          <t>základná</t>
        </is>
      </c>
      <c r="O243" s="103" t="n">
        <v>0</v>
      </c>
      <c r="P243" s="103">
        <f>O243*H243</f>
        <v/>
      </c>
      <c r="Q243" s="103" t="n">
        <v>0</v>
      </c>
      <c r="R243" s="103">
        <f>Q243*H243</f>
        <v/>
      </c>
      <c r="S243" s="103" t="n">
        <v>0</v>
      </c>
      <c r="T243" s="103">
        <f>S243*H243</f>
        <v/>
      </c>
      <c r="AR243" s="1" t="inlineStr">
        <is>
          <t>4</t>
        </is>
      </c>
      <c r="AT243" s="1" t="inlineStr">
        <is>
          <t>K</t>
        </is>
      </c>
      <c r="AU243" s="1" t="inlineStr">
        <is>
          <t>2</t>
        </is>
      </c>
      <c r="AY243" s="1" t="inlineStr">
        <is>
          <t>ROZPOCET</t>
        </is>
      </c>
      <c r="BE243" s="31">
        <f>IF(N243="základná",J243,0)</f>
        <v/>
      </c>
      <c r="BF243" s="31">
        <f>IF(N243="znížená",J243,0)</f>
        <v/>
      </c>
      <c r="BG243" s="31">
        <f>IF(N243="zákl. prenesená",J243,0)</f>
        <v/>
      </c>
      <c r="BH243" s="31">
        <f>IF(N243="zníž. prenesená",J243,0)</f>
        <v/>
      </c>
      <c r="BI243" s="31">
        <f>IF(N243="nulová",J243,0)</f>
        <v/>
      </c>
      <c r="BJ243" s="1" t="inlineStr">
        <is>
          <t>2</t>
        </is>
      </c>
      <c r="BK243" s="31">
        <f>ROUND(I243*H243,2)</f>
        <v/>
      </c>
      <c r="BL243" s="1" t="inlineStr">
        <is>
          <t>4</t>
        </is>
      </c>
      <c r="BM243" s="1" t="inlineStr">
        <is>
          <t>1426809269</t>
        </is>
      </c>
    </row>
    <row r="244">
      <c r="D244" s="79" t="inlineStr">
        <is>
          <t>VV</t>
        </is>
      </c>
      <c r="F244" s="80" t="inlineStr">
        <is>
          <t>V031: 0,25 × (75,66+2 × 19,7)+0,25 × 78,06 = 48,28</t>
        </is>
      </c>
      <c r="H244" s="106" t="n">
        <v>48.28</v>
      </c>
      <c r="AT244" s="1" t="inlineStr">
        <is>
          <t>VV</t>
        </is>
      </c>
      <c r="AU244" s="1" t="inlineStr">
        <is>
          <t>2</t>
        </is>
      </c>
      <c r="AV244" s="2" t="inlineStr">
        <is>
          <t>2</t>
        </is>
      </c>
      <c r="AW244" s="2" t="inlineStr">
        <is>
          <t>True</t>
        </is>
      </c>
      <c r="AX244" s="2" t="inlineStr">
        <is>
          <t>1</t>
        </is>
      </c>
      <c r="AY244" s="1" t="inlineStr">
        <is>
          <t>ROZPOCET</t>
        </is>
      </c>
    </row>
    <row r="245" ht="24" customHeight="1">
      <c r="C245" s="72" t="inlineStr">
        <is>
          <t>50</t>
        </is>
      </c>
      <c r="D245" s="72" t="inlineStr">
        <is>
          <t>K</t>
        </is>
      </c>
      <c r="E245" s="73" t="inlineStr">
        <is>
          <t>417361821.S</t>
        </is>
      </c>
      <c r="F245" s="74" t="inlineStr">
        <is>
          <t>Výstuž stužujúcich pásov a vencov z betonárskej ocele B500 (10505)</t>
        </is>
      </c>
      <c r="G245" s="75" t="inlineStr">
        <is>
          <t>t</t>
        </is>
      </c>
      <c r="H245" s="105" t="n">
        <v>0.521</v>
      </c>
      <c r="I245" s="77" t="n">
        <v>2102.27</v>
      </c>
      <c r="J245" s="77">
        <f>ROUND(I245*H245,2)</f>
        <v/>
      </c>
      <c r="K245" s="78" t="inlineStr">
        <is>
          <t>CENEKON 2026/02</t>
        </is>
      </c>
      <c r="N245" s="46" t="inlineStr">
        <is>
          <t>základná</t>
        </is>
      </c>
      <c r="O245" s="103" t="n">
        <v>0</v>
      </c>
      <c r="P245" s="103">
        <f>O245*H245</f>
        <v/>
      </c>
      <c r="Q245" s="103" t="n">
        <v>1.01659</v>
      </c>
      <c r="R245" s="103">
        <f>Q245*H245</f>
        <v/>
      </c>
      <c r="S245" s="103" t="n">
        <v>0</v>
      </c>
      <c r="T245" s="103">
        <f>S245*H245</f>
        <v/>
      </c>
      <c r="AR245" s="1" t="inlineStr">
        <is>
          <t>4</t>
        </is>
      </c>
      <c r="AT245" s="1" t="inlineStr">
        <is>
          <t>K</t>
        </is>
      </c>
      <c r="AU245" s="1" t="inlineStr">
        <is>
          <t>2</t>
        </is>
      </c>
      <c r="AY245" s="1" t="inlineStr">
        <is>
          <t>ROZPOCET</t>
        </is>
      </c>
      <c r="BE245" s="31">
        <f>IF(N245="základná",J245,0)</f>
        <v/>
      </c>
      <c r="BF245" s="31">
        <f>IF(N245="znížená",J245,0)</f>
        <v/>
      </c>
      <c r="BG245" s="31">
        <f>IF(N245="zákl. prenesená",J245,0)</f>
        <v/>
      </c>
      <c r="BH245" s="31">
        <f>IF(N245="zníž. prenesená",J245,0)</f>
        <v/>
      </c>
      <c r="BI245" s="31">
        <f>IF(N245="nulová",J245,0)</f>
        <v/>
      </c>
      <c r="BJ245" s="1" t="inlineStr">
        <is>
          <t>2</t>
        </is>
      </c>
      <c r="BK245" s="31">
        <f>ROUND(I245*H245,2)</f>
        <v/>
      </c>
      <c r="BL245" s="1" t="inlineStr">
        <is>
          <t>4</t>
        </is>
      </c>
      <c r="BM245" s="1" t="inlineStr">
        <is>
          <t>851442943</t>
        </is>
      </c>
    </row>
    <row r="246">
      <c r="D246" s="79" t="inlineStr">
        <is>
          <t>VV</t>
        </is>
      </c>
      <c r="F246" s="80" t="inlineStr">
        <is>
          <t>V030 × 90 kg/m3: 5,794 × 90 / 1000 = 0,521</t>
        </is>
      </c>
      <c r="H246" s="106" t="n">
        <v>0.521</v>
      </c>
      <c r="AT246" s="1" t="inlineStr">
        <is>
          <t>VV</t>
        </is>
      </c>
      <c r="AU246" s="1" t="inlineStr">
        <is>
          <t>2</t>
        </is>
      </c>
      <c r="AV246" s="2" t="inlineStr">
        <is>
          <t>2</t>
        </is>
      </c>
      <c r="AW246" s="2" t="inlineStr">
        <is>
          <t>True</t>
        </is>
      </c>
      <c r="AX246" s="2" t="inlineStr">
        <is>
          <t>1</t>
        </is>
      </c>
      <c r="AY246" s="1" t="inlineStr">
        <is>
          <t>ROZPOCET</t>
        </is>
      </c>
    </row>
    <row r="247" ht="24" customHeight="1">
      <c r="C247" s="72" t="inlineStr">
        <is>
          <t>51</t>
        </is>
      </c>
      <c r="D247" s="72" t="inlineStr">
        <is>
          <t>K</t>
        </is>
      </c>
      <c r="E247" s="73" t="inlineStr">
        <is>
          <t>417391151.S</t>
        </is>
      </c>
      <c r="F247" s="74" t="inlineStr">
        <is>
          <t>Montáž obkladu betónových konštrukcií vykonaný súčasne s betónovaním extrudovaným polystyrénom</t>
        </is>
      </c>
      <c r="G247" s="75" t="inlineStr">
        <is>
          <t>m2</t>
        </is>
      </c>
      <c r="H247" s="105" t="n">
        <v>19.515</v>
      </c>
      <c r="I247" s="77" t="n">
        <v>4.85</v>
      </c>
      <c r="J247" s="77">
        <f>ROUND(I247*H247,2)</f>
        <v/>
      </c>
      <c r="K247" s="78" t="inlineStr">
        <is>
          <t>CENEKON 2026/02</t>
        </is>
      </c>
      <c r="N247" s="46" t="inlineStr">
        <is>
          <t>základná</t>
        </is>
      </c>
      <c r="O247" s="103" t="n">
        <v>0</v>
      </c>
      <c r="P247" s="103">
        <f>O247*H247</f>
        <v/>
      </c>
      <c r="Q247" s="103" t="n">
        <v>0.00015</v>
      </c>
      <c r="R247" s="103">
        <f>Q247*H247</f>
        <v/>
      </c>
      <c r="S247" s="103" t="n">
        <v>0</v>
      </c>
      <c r="T247" s="103">
        <f>S247*H247</f>
        <v/>
      </c>
      <c r="AR247" s="1" t="inlineStr">
        <is>
          <t>4</t>
        </is>
      </c>
      <c r="AT247" s="1" t="inlineStr">
        <is>
          <t>K</t>
        </is>
      </c>
      <c r="AU247" s="1" t="inlineStr">
        <is>
          <t>2</t>
        </is>
      </c>
      <c r="AY247" s="1" t="inlineStr">
        <is>
          <t>ROZPOCET</t>
        </is>
      </c>
      <c r="BE247" s="31">
        <f>IF(N247="základná",J247,0)</f>
        <v/>
      </c>
      <c r="BF247" s="31">
        <f>IF(N247="znížená",J247,0)</f>
        <v/>
      </c>
      <c r="BG247" s="31">
        <f>IF(N247="zákl. prenesená",J247,0)</f>
        <v/>
      </c>
      <c r="BH247" s="31">
        <f>IF(N247="zníž. prenesená",J247,0)</f>
        <v/>
      </c>
      <c r="BI247" s="31">
        <f>IF(N247="nulová",J247,0)</f>
        <v/>
      </c>
      <c r="BJ247" s="1" t="inlineStr">
        <is>
          <t>2</t>
        </is>
      </c>
      <c r="BK247" s="31">
        <f>ROUND(I247*H247,2)</f>
        <v/>
      </c>
      <c r="BL247" s="1" t="inlineStr">
        <is>
          <t>4</t>
        </is>
      </c>
      <c r="BM247" s="1" t="inlineStr">
        <is>
          <t>-845165707</t>
        </is>
      </c>
    </row>
    <row r="248">
      <c r="D248" s="79" t="inlineStr">
        <is>
          <t>VV</t>
        </is>
      </c>
      <c r="F248" s="80" t="inlineStr">
        <is>
          <t>XPS 60 na vonkajšom líci venca 0,25 × V002: 0,25 × 78,06 = 19,515</t>
        </is>
      </c>
      <c r="H248" s="106" t="n">
        <v>19.515</v>
      </c>
      <c r="AT248" s="1" t="inlineStr">
        <is>
          <t>VV</t>
        </is>
      </c>
      <c r="AU248" s="1" t="inlineStr">
        <is>
          <t>2</t>
        </is>
      </c>
      <c r="AV248" s="2" t="inlineStr">
        <is>
          <t>2</t>
        </is>
      </c>
      <c r="AW248" s="2" t="inlineStr">
        <is>
          <t>True</t>
        </is>
      </c>
      <c r="AX248" s="2" t="inlineStr">
        <is>
          <t>1</t>
        </is>
      </c>
      <c r="AY248" s="1" t="inlineStr">
        <is>
          <t>ROZPOCET</t>
        </is>
      </c>
    </row>
    <row r="249" ht="24" customHeight="1">
      <c r="C249" s="82" t="inlineStr">
        <is>
          <t>52</t>
        </is>
      </c>
      <c r="D249" s="82" t="inlineStr">
        <is>
          <t>M</t>
        </is>
      </c>
      <c r="E249" s="83" t="inlineStr">
        <is>
          <t>283750000800.S</t>
        </is>
      </c>
      <c r="F249" s="84" t="inlineStr">
        <is>
          <t>Doska XPS hr. 60 mm, zateplenie soklov, suterénov, podláh</t>
        </is>
      </c>
      <c r="G249" s="85" t="inlineStr">
        <is>
          <t>m2</t>
        </is>
      </c>
      <c r="H249" s="107" t="n">
        <v>19.515</v>
      </c>
      <c r="I249" s="87" t="n">
        <v>12.7</v>
      </c>
      <c r="J249" s="87">
        <f>ROUND(I249*H249,2)</f>
        <v/>
      </c>
      <c r="K249" s="88" t="inlineStr">
        <is>
          <t>CENEKON 2026/02</t>
        </is>
      </c>
      <c r="N249" s="46" t="inlineStr">
        <is>
          <t>základná</t>
        </is>
      </c>
      <c r="O249" s="103" t="n">
        <v>0</v>
      </c>
      <c r="P249" s="103">
        <f>O249*H249</f>
        <v/>
      </c>
      <c r="Q249" s="103" t="n">
        <v>0.0018</v>
      </c>
      <c r="R249" s="103">
        <f>Q249*H249</f>
        <v/>
      </c>
      <c r="S249" s="103" t="n">
        <v>0</v>
      </c>
      <c r="T249" s="103">
        <f>S249*H249</f>
        <v/>
      </c>
      <c r="AR249" s="1" t="inlineStr">
        <is>
          <t>8</t>
        </is>
      </c>
      <c r="AT249" s="1" t="inlineStr">
        <is>
          <t>M</t>
        </is>
      </c>
      <c r="AU249" s="1" t="inlineStr">
        <is>
          <t>2</t>
        </is>
      </c>
      <c r="AY249" s="1" t="inlineStr">
        <is>
          <t>ROZPOCET</t>
        </is>
      </c>
      <c r="BE249" s="31">
        <f>IF(N249="základná",J249,0)</f>
        <v/>
      </c>
      <c r="BF249" s="31">
        <f>IF(N249="znížená",J249,0)</f>
        <v/>
      </c>
      <c r="BG249" s="31">
        <f>IF(N249="zákl. prenesená",J249,0)</f>
        <v/>
      </c>
      <c r="BH249" s="31">
        <f>IF(N249="zníž. prenesená",J249,0)</f>
        <v/>
      </c>
      <c r="BI249" s="31">
        <f>IF(N249="nulová",J249,0)</f>
        <v/>
      </c>
      <c r="BJ249" s="1" t="inlineStr">
        <is>
          <t>2</t>
        </is>
      </c>
      <c r="BK249" s="31">
        <f>ROUND(I249*H249,2)</f>
        <v/>
      </c>
      <c r="BL249" s="1" t="inlineStr">
        <is>
          <t>4</t>
        </is>
      </c>
      <c r="BM249" s="1" t="inlineStr">
        <is>
          <t>188031034</t>
        </is>
      </c>
    </row>
    <row r="250">
      <c r="D250" s="79" t="inlineStr">
        <is>
          <t>VV</t>
        </is>
      </c>
      <c r="F250" s="80" t="inlineStr">
        <is>
          <t>0,25 × V002: 0,25 × 78,06 = 19,515</t>
        </is>
      </c>
      <c r="H250" s="106" t="n">
        <v>19.515</v>
      </c>
      <c r="AT250" s="1" t="inlineStr">
        <is>
          <t>VV</t>
        </is>
      </c>
      <c r="AU250" s="1" t="inlineStr">
        <is>
          <t>2</t>
        </is>
      </c>
      <c r="AV250" s="2" t="inlineStr">
        <is>
          <t>2</t>
        </is>
      </c>
      <c r="AW250" s="2" t="inlineStr">
        <is>
          <t>True</t>
        </is>
      </c>
      <c r="AX250" s="2" t="inlineStr">
        <is>
          <t>1</t>
        </is>
      </c>
      <c r="AY250" s="1" t="inlineStr">
        <is>
          <t>ROZPOCET</t>
        </is>
      </c>
    </row>
    <row r="251" ht="22.8" customHeight="1">
      <c r="D251" s="67" t="inlineStr">
        <is>
          <t>D</t>
        </is>
      </c>
      <c r="E251" s="70" t="inlineStr">
        <is>
          <t>6</t>
        </is>
      </c>
      <c r="F251" s="70" t="inlineStr">
        <is>
          <t>Úpravy povrchov, podlahy a osadenie výplní</t>
        </is>
      </c>
      <c r="J251" s="71">
        <f>BK251</f>
        <v/>
      </c>
      <c r="P251" s="103">
        <f>SUM(P252:P287)</f>
        <v/>
      </c>
      <c r="R251" s="103">
        <f>SUM(R252:R287)</f>
        <v/>
      </c>
      <c r="T251" s="103">
        <f>SUM(T252:T287)</f>
        <v/>
      </c>
      <c r="AR251" s="1" t="inlineStr">
        <is>
          <t>1</t>
        </is>
      </c>
      <c r="AT251" s="46" t="inlineStr">
        <is>
          <t>D</t>
        </is>
      </c>
      <c r="AU251" s="46" t="inlineStr">
        <is>
          <t>1</t>
        </is>
      </c>
      <c r="AY251" s="1" t="inlineStr">
        <is>
          <t>ROZPOCET</t>
        </is>
      </c>
      <c r="BK251" s="31">
        <f>SUM(BK252:BK287)</f>
        <v/>
      </c>
    </row>
    <row r="252" ht="24" customHeight="1">
      <c r="C252" s="72" t="inlineStr">
        <is>
          <t>53</t>
        </is>
      </c>
      <c r="D252" s="72" t="inlineStr">
        <is>
          <t>K</t>
        </is>
      </c>
      <c r="E252" s="73" t="inlineStr">
        <is>
          <t>612460151.S</t>
        </is>
      </c>
      <c r="F252" s="74" t="inlineStr">
        <is>
          <t>Príprava vnútorného podkladu stien cementovým prednástrekom, hr. 3 mm</t>
        </is>
      </c>
      <c r="G252" s="75" t="inlineStr">
        <is>
          <t>m2</t>
        </is>
      </c>
      <c r="H252" s="105" t="n">
        <v>545.715</v>
      </c>
      <c r="I252" s="77" t="n">
        <v>7.07</v>
      </c>
      <c r="J252" s="77">
        <f>ROUND(I252*H252,2)</f>
        <v/>
      </c>
      <c r="K252" s="78" t="inlineStr">
        <is>
          <t>CENEKON 2026/02</t>
        </is>
      </c>
      <c r="N252" s="46" t="inlineStr">
        <is>
          <t>základná</t>
        </is>
      </c>
      <c r="O252" s="103" t="n">
        <v>0</v>
      </c>
      <c r="P252" s="103">
        <f>O252*H252</f>
        <v/>
      </c>
      <c r="Q252" s="103" t="n">
        <v>0.00494</v>
      </c>
      <c r="R252" s="103">
        <f>Q252*H252</f>
        <v/>
      </c>
      <c r="S252" s="103" t="n">
        <v>0</v>
      </c>
      <c r="T252" s="103">
        <f>S252*H252</f>
        <v/>
      </c>
      <c r="AR252" s="1" t="inlineStr">
        <is>
          <t>4</t>
        </is>
      </c>
      <c r="AT252" s="1" t="inlineStr">
        <is>
          <t>K</t>
        </is>
      </c>
      <c r="AU252" s="1" t="inlineStr">
        <is>
          <t>2</t>
        </is>
      </c>
      <c r="AY252" s="1" t="inlineStr">
        <is>
          <t>ROZPOCET</t>
        </is>
      </c>
      <c r="BE252" s="31">
        <f>IF(N252="základná",J252,0)</f>
        <v/>
      </c>
      <c r="BF252" s="31">
        <f>IF(N252="znížená",J252,0)</f>
        <v/>
      </c>
      <c r="BG252" s="31">
        <f>IF(N252="zákl. prenesená",J252,0)</f>
        <v/>
      </c>
      <c r="BH252" s="31">
        <f>IF(N252="zníž. prenesená",J252,0)</f>
        <v/>
      </c>
      <c r="BI252" s="31">
        <f>IF(N252="nulová",J252,0)</f>
        <v/>
      </c>
      <c r="BJ252" s="1" t="inlineStr">
        <is>
          <t>2</t>
        </is>
      </c>
      <c r="BK252" s="31">
        <f>ROUND(I252*H252,2)</f>
        <v/>
      </c>
      <c r="BL252" s="1" t="inlineStr">
        <is>
          <t>4</t>
        </is>
      </c>
      <c r="BM252" s="1" t="inlineStr">
        <is>
          <t>-1308834290</t>
        </is>
      </c>
    </row>
    <row r="253">
      <c r="D253" s="79" t="inlineStr">
        <is>
          <t>VV</t>
        </is>
      </c>
      <c r="F253" s="80" t="inlineStr">
        <is>
          <t>V042: (220,4-31,8) × 2,8+31,8 × 2,78+6,1-2 × 18,64-51,39+78,67 × 0,15 = 545,715</t>
        </is>
      </c>
      <c r="H253" s="106" t="n">
        <v>545.715</v>
      </c>
      <c r="AT253" s="1" t="inlineStr">
        <is>
          <t>VV</t>
        </is>
      </c>
      <c r="AU253" s="1" t="inlineStr">
        <is>
          <t>2</t>
        </is>
      </c>
      <c r="AV253" s="2" t="inlineStr">
        <is>
          <t>2</t>
        </is>
      </c>
      <c r="AW253" s="2" t="inlineStr">
        <is>
          <t>True</t>
        </is>
      </c>
      <c r="AX253" s="2" t="inlineStr">
        <is>
          <t>1</t>
        </is>
      </c>
      <c r="AY253" s="1" t="inlineStr">
        <is>
          <t>ROZPOCET</t>
        </is>
      </c>
    </row>
    <row r="254" ht="24" customHeight="1">
      <c r="C254" s="72" t="inlineStr">
        <is>
          <t>54</t>
        </is>
      </c>
      <c r="D254" s="72" t="inlineStr">
        <is>
          <t>K</t>
        </is>
      </c>
      <c r="E254" s="73" t="inlineStr">
        <is>
          <t>612460241.S</t>
        </is>
      </c>
      <c r="F254" s="74" t="inlineStr">
        <is>
          <t>Vnútorná omietka stien vápennocementová jadrová (hrubá), hr. 10 mm</t>
        </is>
      </c>
      <c r="G254" s="75" t="inlineStr">
        <is>
          <t>m2</t>
        </is>
      </c>
      <c r="H254" s="105" t="n">
        <v>545.715</v>
      </c>
      <c r="I254" s="77" t="n">
        <v>11.98</v>
      </c>
      <c r="J254" s="77">
        <f>ROUND(I254*H254,2)</f>
        <v/>
      </c>
      <c r="K254" s="78" t="inlineStr">
        <is>
          <t>CENEKON 2026/02</t>
        </is>
      </c>
      <c r="N254" s="46" t="inlineStr">
        <is>
          <t>základná</t>
        </is>
      </c>
      <c r="O254" s="103" t="n">
        <v>0</v>
      </c>
      <c r="P254" s="103">
        <f>O254*H254</f>
        <v/>
      </c>
      <c r="Q254" s="103" t="n">
        <v>0.01575</v>
      </c>
      <c r="R254" s="103">
        <f>Q254*H254</f>
        <v/>
      </c>
      <c r="S254" s="103" t="n">
        <v>0</v>
      </c>
      <c r="T254" s="103">
        <f>S254*H254</f>
        <v/>
      </c>
      <c r="AR254" s="1" t="inlineStr">
        <is>
          <t>4</t>
        </is>
      </c>
      <c r="AT254" s="1" t="inlineStr">
        <is>
          <t>K</t>
        </is>
      </c>
      <c r="AU254" s="1" t="inlineStr">
        <is>
          <t>2</t>
        </is>
      </c>
      <c r="AY254" s="1" t="inlineStr">
        <is>
          <t>ROZPOCET</t>
        </is>
      </c>
      <c r="BE254" s="31">
        <f>IF(N254="základná",J254,0)</f>
        <v/>
      </c>
      <c r="BF254" s="31">
        <f>IF(N254="znížená",J254,0)</f>
        <v/>
      </c>
      <c r="BG254" s="31">
        <f>IF(N254="zákl. prenesená",J254,0)</f>
        <v/>
      </c>
      <c r="BH254" s="31">
        <f>IF(N254="zníž. prenesená",J254,0)</f>
        <v/>
      </c>
      <c r="BI254" s="31">
        <f>IF(N254="nulová",J254,0)</f>
        <v/>
      </c>
      <c r="BJ254" s="1" t="inlineStr">
        <is>
          <t>2</t>
        </is>
      </c>
      <c r="BK254" s="31">
        <f>ROUND(I254*H254,2)</f>
        <v/>
      </c>
      <c r="BL254" s="1" t="inlineStr">
        <is>
          <t>4</t>
        </is>
      </c>
      <c r="BM254" s="1" t="inlineStr">
        <is>
          <t>-1727916642</t>
        </is>
      </c>
    </row>
    <row r="255">
      <c r="D255" s="79" t="inlineStr">
        <is>
          <t>VV</t>
        </is>
      </c>
      <c r="F255" s="80" t="inlineStr">
        <is>
          <t>V042: (220,4-31,8) × 2,8+31,8 × 2,78+6,1-2 × 18,64-51,39+78,67 × 0,15 = 545,715</t>
        </is>
      </c>
      <c r="H255" s="106" t="n">
        <v>545.715</v>
      </c>
      <c r="AT255" s="1" t="inlineStr">
        <is>
          <t>VV</t>
        </is>
      </c>
      <c r="AU255" s="1" t="inlineStr">
        <is>
          <t>2</t>
        </is>
      </c>
      <c r="AV255" s="2" t="inlineStr">
        <is>
          <t>2</t>
        </is>
      </c>
      <c r="AW255" s="2" t="inlineStr">
        <is>
          <t>True</t>
        </is>
      </c>
      <c r="AX255" s="2" t="inlineStr">
        <is>
          <t>1</t>
        </is>
      </c>
      <c r="AY255" s="1" t="inlineStr">
        <is>
          <t>ROZPOCET</t>
        </is>
      </c>
    </row>
    <row r="256" ht="24" customHeight="1">
      <c r="C256" s="72" t="inlineStr">
        <is>
          <t>55</t>
        </is>
      </c>
      <c r="D256" s="72" t="inlineStr">
        <is>
          <t>K</t>
        </is>
      </c>
      <c r="E256" s="73" t="inlineStr">
        <is>
          <t>612481119.S</t>
        </is>
      </c>
      <c r="F256" s="74" t="inlineStr">
        <is>
          <t>Potiahnutie vnútorných stien sklotextilnou mriežkou s celoplošným prilepením</t>
        </is>
      </c>
      <c r="G256" s="75" t="inlineStr">
        <is>
          <t>m2</t>
        </is>
      </c>
      <c r="H256" s="105" t="n">
        <v>154.698</v>
      </c>
      <c r="I256" s="77" t="n">
        <v>9.98</v>
      </c>
      <c r="J256" s="77">
        <f>ROUND(I256*H256,2)</f>
        <v/>
      </c>
      <c r="K256" s="78" t="inlineStr">
        <is>
          <t>CENEKON 2026/02</t>
        </is>
      </c>
      <c r="N256" s="46" t="inlineStr">
        <is>
          <t>základná</t>
        </is>
      </c>
      <c r="O256" s="103" t="n">
        <v>0</v>
      </c>
      <c r="P256" s="103">
        <f>O256*H256</f>
        <v/>
      </c>
      <c r="Q256" s="103" t="n">
        <v>0.00515</v>
      </c>
      <c r="R256" s="103">
        <f>Q256*H256</f>
        <v/>
      </c>
      <c r="S256" s="103" t="n">
        <v>0</v>
      </c>
      <c r="T256" s="103">
        <f>S256*H256</f>
        <v/>
      </c>
      <c r="AR256" s="1" t="inlineStr">
        <is>
          <t>4</t>
        </is>
      </c>
      <c r="AT256" s="1" t="inlineStr">
        <is>
          <t>K</t>
        </is>
      </c>
      <c r="AU256" s="1" t="inlineStr">
        <is>
          <t>2</t>
        </is>
      </c>
      <c r="AY256" s="1" t="inlineStr">
        <is>
          <t>ROZPOCET</t>
        </is>
      </c>
      <c r="BE256" s="31">
        <f>IF(N256="základná",J256,0)</f>
        <v/>
      </c>
      <c r="BF256" s="31">
        <f>IF(N256="znížená",J256,0)</f>
        <v/>
      </c>
      <c r="BG256" s="31">
        <f>IF(N256="zákl. prenesená",J256,0)</f>
        <v/>
      </c>
      <c r="BH256" s="31">
        <f>IF(N256="zníž. prenesená",J256,0)</f>
        <v/>
      </c>
      <c r="BI256" s="31">
        <f>IF(N256="nulová",J256,0)</f>
        <v/>
      </c>
      <c r="BJ256" s="1" t="inlineStr">
        <is>
          <t>2</t>
        </is>
      </c>
      <c r="BK256" s="31">
        <f>ROUND(I256*H256,2)</f>
        <v/>
      </c>
      <c r="BL256" s="1" t="inlineStr">
        <is>
          <t>4</t>
        </is>
      </c>
      <c r="BM256" s="1" t="inlineStr">
        <is>
          <t>-49133751</t>
        </is>
      </c>
    </row>
    <row r="257">
      <c r="D257" s="79" t="inlineStr">
        <is>
          <t>VV</t>
        </is>
      </c>
      <c r="F257" s="80" t="inlineStr">
        <is>
          <t>pod obklad V041 + pás 0,50 m pri venci 0,5 × (V005 + 2 × V004): 97,168+0,5 × (75,66+2 × 19,7) = 154,698</t>
        </is>
      </c>
      <c r="H257" s="106" t="n">
        <v>154.698</v>
      </c>
      <c r="AT257" s="1" t="inlineStr">
        <is>
          <t>VV</t>
        </is>
      </c>
      <c r="AU257" s="1" t="inlineStr">
        <is>
          <t>2</t>
        </is>
      </c>
      <c r="AV257" s="2" t="inlineStr">
        <is>
          <t>2</t>
        </is>
      </c>
      <c r="AW257" s="2" t="inlineStr">
        <is>
          <t>True</t>
        </is>
      </c>
      <c r="AX257" s="2" t="inlineStr">
        <is>
          <t>1</t>
        </is>
      </c>
      <c r="AY257" s="1" t="inlineStr">
        <is>
          <t>ROZPOCET</t>
        </is>
      </c>
    </row>
    <row r="258" ht="24" customHeight="1">
      <c r="C258" s="72" t="inlineStr">
        <is>
          <t>56</t>
        </is>
      </c>
      <c r="D258" s="72" t="inlineStr">
        <is>
          <t>K</t>
        </is>
      </c>
      <c r="E258" s="73" t="inlineStr">
        <is>
          <t>612460208.S</t>
        </is>
      </c>
      <c r="F258" s="74" t="inlineStr">
        <is>
          <t>Vnútorná omietka stien vápenná štuková (jemná), hr. 5 mm</t>
        </is>
      </c>
      <c r="G258" s="75" t="inlineStr">
        <is>
          <t>m2</t>
        </is>
      </c>
      <c r="H258" s="105" t="n">
        <v>448.547</v>
      </c>
      <c r="I258" s="77" t="n">
        <v>13.51</v>
      </c>
      <c r="J258" s="77">
        <f>ROUND(I258*H258,2)</f>
        <v/>
      </c>
      <c r="K258" s="78" t="inlineStr">
        <is>
          <t>CENEKON 2026/02</t>
        </is>
      </c>
      <c r="N258" s="46" t="inlineStr">
        <is>
          <t>základná</t>
        </is>
      </c>
      <c r="O258" s="103" t="n">
        <v>0</v>
      </c>
      <c r="P258" s="103">
        <f>O258*H258</f>
        <v/>
      </c>
      <c r="Q258" s="103" t="n">
        <v>0.007</v>
      </c>
      <c r="R258" s="103">
        <f>Q258*H258</f>
        <v/>
      </c>
      <c r="S258" s="103" t="n">
        <v>0</v>
      </c>
      <c r="T258" s="103">
        <f>S258*H258</f>
        <v/>
      </c>
      <c r="AR258" s="1" t="inlineStr">
        <is>
          <t>4</t>
        </is>
      </c>
      <c r="AT258" s="1" t="inlineStr">
        <is>
          <t>K</t>
        </is>
      </c>
      <c r="AU258" s="1" t="inlineStr">
        <is>
          <t>2</t>
        </is>
      </c>
      <c r="AY258" s="1" t="inlineStr">
        <is>
          <t>ROZPOCET</t>
        </is>
      </c>
      <c r="BE258" s="31">
        <f>IF(N258="základná",J258,0)</f>
        <v/>
      </c>
      <c r="BF258" s="31">
        <f>IF(N258="znížená",J258,0)</f>
        <v/>
      </c>
      <c r="BG258" s="31">
        <f>IF(N258="zákl. prenesená",J258,0)</f>
        <v/>
      </c>
      <c r="BH258" s="31">
        <f>IF(N258="zníž. prenesená",J258,0)</f>
        <v/>
      </c>
      <c r="BI258" s="31">
        <f>IF(N258="nulová",J258,0)</f>
        <v/>
      </c>
      <c r="BJ258" s="1" t="inlineStr">
        <is>
          <t>2</t>
        </is>
      </c>
      <c r="BK258" s="31">
        <f>ROUND(I258*H258,2)</f>
        <v/>
      </c>
      <c r="BL258" s="1" t="inlineStr">
        <is>
          <t>4</t>
        </is>
      </c>
      <c r="BM258" s="1" t="inlineStr">
        <is>
          <t>837636678</t>
        </is>
      </c>
    </row>
    <row r="259">
      <c r="D259" s="79" t="inlineStr">
        <is>
          <t>VV</t>
        </is>
      </c>
      <c r="F259" s="80" t="inlineStr">
        <is>
          <t>V043: 545,715-97,168 = 448,547</t>
        </is>
      </c>
      <c r="H259" s="106" t="n">
        <v>448.547</v>
      </c>
      <c r="AT259" s="1" t="inlineStr">
        <is>
          <t>VV</t>
        </is>
      </c>
      <c r="AU259" s="1" t="inlineStr">
        <is>
          <t>2</t>
        </is>
      </c>
      <c r="AV259" s="2" t="inlineStr">
        <is>
          <t>2</t>
        </is>
      </c>
      <c r="AW259" s="2" t="inlineStr">
        <is>
          <t>True</t>
        </is>
      </c>
      <c r="AX259" s="2" t="inlineStr">
        <is>
          <t>1</t>
        </is>
      </c>
      <c r="AY259" s="1" t="inlineStr">
        <is>
          <t>ROZPOCET</t>
        </is>
      </c>
    </row>
    <row r="260" ht="24" customHeight="1">
      <c r="C260" s="72" t="inlineStr">
        <is>
          <t>57</t>
        </is>
      </c>
      <c r="D260" s="72" t="inlineStr">
        <is>
          <t>K</t>
        </is>
      </c>
      <c r="E260" s="73" t="inlineStr">
        <is>
          <t>625250385.S</t>
        </is>
      </c>
      <c r="F260" s="74" t="inlineStr">
        <is>
          <t>Kontaktný zatepľovací systém z grafitového EPS hr. 180 mm, zatĺkacie kotvy</t>
        </is>
      </c>
      <c r="G260" s="75" t="inlineStr">
        <is>
          <t>m2</t>
        </is>
      </c>
      <c r="H260" s="105" t="n">
        <v>187.938</v>
      </c>
      <c r="I260" s="77" t="n">
        <v>58.51</v>
      </c>
      <c r="J260" s="77">
        <f>ROUND(I260*H260,2)</f>
        <v/>
      </c>
      <c r="K260" s="78" t="inlineStr">
        <is>
          <t>CENEKON 2026/02</t>
        </is>
      </c>
      <c r="N260" s="46" t="inlineStr">
        <is>
          <t>základná</t>
        </is>
      </c>
      <c r="O260" s="103" t="n">
        <v>0</v>
      </c>
      <c r="P260" s="103">
        <f>O260*H260</f>
        <v/>
      </c>
      <c r="Q260" s="103" t="n">
        <v>0.01309</v>
      </c>
      <c r="R260" s="103">
        <f>Q260*H260</f>
        <v/>
      </c>
      <c r="S260" s="103" t="n">
        <v>0</v>
      </c>
      <c r="T260" s="103">
        <f>S260*H260</f>
        <v/>
      </c>
      <c r="AR260" s="1" t="inlineStr">
        <is>
          <t>4</t>
        </is>
      </c>
      <c r="AT260" s="1" t="inlineStr">
        <is>
          <t>K</t>
        </is>
      </c>
      <c r="AU260" s="1" t="inlineStr">
        <is>
          <t>2</t>
        </is>
      </c>
      <c r="AY260" s="1" t="inlineStr">
        <is>
          <t>ROZPOCET</t>
        </is>
      </c>
      <c r="BE260" s="31">
        <f>IF(N260="základná",J260,0)</f>
        <v/>
      </c>
      <c r="BF260" s="31">
        <f>IF(N260="znížená",J260,0)</f>
        <v/>
      </c>
      <c r="BG260" s="31">
        <f>IF(N260="zákl. prenesená",J260,0)</f>
        <v/>
      </c>
      <c r="BH260" s="31">
        <f>IF(N260="zníž. prenesená",J260,0)</f>
        <v/>
      </c>
      <c r="BI260" s="31">
        <f>IF(N260="nulová",J260,0)</f>
        <v/>
      </c>
      <c r="BJ260" s="1" t="inlineStr">
        <is>
          <t>2</t>
        </is>
      </c>
      <c r="BK260" s="31">
        <f>ROUND(I260*H260,2)</f>
        <v/>
      </c>
      <c r="BL260" s="1" t="inlineStr">
        <is>
          <t>4</t>
        </is>
      </c>
      <c r="BM260" s="1" t="inlineStr">
        <is>
          <t>652140848</t>
        </is>
      </c>
    </row>
    <row r="261">
      <c r="D261" s="79" t="inlineStr">
        <is>
          <t>VV</t>
        </is>
      </c>
      <c r="F261" s="80" t="inlineStr">
        <is>
          <t>V050: 78,78 × 2,78+2 × 10,82+8,24-51,39-9,56 = 187,938</t>
        </is>
      </c>
      <c r="H261" s="106" t="n">
        <v>187.938</v>
      </c>
      <c r="AT261" s="1" t="inlineStr">
        <is>
          <t>VV</t>
        </is>
      </c>
      <c r="AU261" s="1" t="inlineStr">
        <is>
          <t>2</t>
        </is>
      </c>
      <c r="AV261" s="2" t="inlineStr">
        <is>
          <t>2</t>
        </is>
      </c>
      <c r="AW261" s="2" t="inlineStr">
        <is>
          <t>True</t>
        </is>
      </c>
      <c r="AX261" s="2" t="inlineStr">
        <is>
          <t>1</t>
        </is>
      </c>
      <c r="AY261" s="1" t="inlineStr">
        <is>
          <t>ROZPOCET</t>
        </is>
      </c>
    </row>
    <row r="262" ht="24" customHeight="1">
      <c r="C262" s="72" t="inlineStr">
        <is>
          <t>58</t>
        </is>
      </c>
      <c r="D262" s="72" t="inlineStr">
        <is>
          <t>K</t>
        </is>
      </c>
      <c r="E262" s="73" t="inlineStr">
        <is>
          <t>625250742.S</t>
        </is>
      </c>
      <c r="F262" s="74" t="inlineStr">
        <is>
          <t>Kontaktný zatepľovací systém z minerálnej vlny hr. 180 mm, zatĺkacie kotvy</t>
        </is>
      </c>
      <c r="G262" s="75" t="inlineStr">
        <is>
          <t>m2</t>
        </is>
      </c>
      <c r="H262" s="105" t="n">
        <v>23.954</v>
      </c>
      <c r="I262" s="77" t="n">
        <v>77.68000000000001</v>
      </c>
      <c r="J262" s="77">
        <f>ROUND(I262*H262,2)</f>
        <v/>
      </c>
      <c r="K262" s="78" t="inlineStr">
        <is>
          <t>CENEKON 2026/02</t>
        </is>
      </c>
      <c r="N262" s="46" t="inlineStr">
        <is>
          <t>základná</t>
        </is>
      </c>
      <c r="O262" s="103" t="n">
        <v>0</v>
      </c>
      <c r="P262" s="103">
        <f>O262*H262</f>
        <v/>
      </c>
      <c r="Q262" s="103" t="n">
        <v>0.03743</v>
      </c>
      <c r="R262" s="103">
        <f>Q262*H262</f>
        <v/>
      </c>
      <c r="S262" s="103" t="n">
        <v>0</v>
      </c>
      <c r="T262" s="103">
        <f>S262*H262</f>
        <v/>
      </c>
      <c r="AR262" s="1" t="inlineStr">
        <is>
          <t>4</t>
        </is>
      </c>
      <c r="AT262" s="1" t="inlineStr">
        <is>
          <t>K</t>
        </is>
      </c>
      <c r="AU262" s="1" t="inlineStr">
        <is>
          <t>2</t>
        </is>
      </c>
      <c r="AY262" s="1" t="inlineStr">
        <is>
          <t>ROZPOCET</t>
        </is>
      </c>
      <c r="BE262" s="31">
        <f>IF(N262="základná",J262,0)</f>
        <v/>
      </c>
      <c r="BF262" s="31">
        <f>IF(N262="znížená",J262,0)</f>
        <v/>
      </c>
      <c r="BG262" s="31">
        <f>IF(N262="zákl. prenesená",J262,0)</f>
        <v/>
      </c>
      <c r="BH262" s="31">
        <f>IF(N262="zníž. prenesená",J262,0)</f>
        <v/>
      </c>
      <c r="BI262" s="31">
        <f>IF(N262="nulová",J262,0)</f>
        <v/>
      </c>
      <c r="BJ262" s="1" t="inlineStr">
        <is>
          <t>2</t>
        </is>
      </c>
      <c r="BK262" s="31">
        <f>ROUND(I262*H262,2)</f>
        <v/>
      </c>
      <c r="BL262" s="1" t="inlineStr">
        <is>
          <t>4</t>
        </is>
      </c>
      <c r="BM262" s="1" t="inlineStr">
        <is>
          <t>-265478894</t>
        </is>
      </c>
    </row>
    <row r="263">
      <c r="D263" s="79" t="inlineStr">
        <is>
          <t>VV</t>
        </is>
      </c>
      <c r="F263" s="80" t="inlineStr">
        <is>
          <t>V051: 2,0 × 6,92+2 × 0,63 × 3,9+2,0 × 2,0+2 × 0,3 × 2,0 = 23,954</t>
        </is>
      </c>
      <c r="H263" s="106" t="n">
        <v>23.954</v>
      </c>
      <c r="AT263" s="1" t="inlineStr">
        <is>
          <t>VV</t>
        </is>
      </c>
      <c r="AU263" s="1" t="inlineStr">
        <is>
          <t>2</t>
        </is>
      </c>
      <c r="AV263" s="2" t="inlineStr">
        <is>
          <t>2</t>
        </is>
      </c>
      <c r="AW263" s="2" t="inlineStr">
        <is>
          <t>True</t>
        </is>
      </c>
      <c r="AX263" s="2" t="inlineStr">
        <is>
          <t>1</t>
        </is>
      </c>
      <c r="AY263" s="1" t="inlineStr">
        <is>
          <t>ROZPOCET</t>
        </is>
      </c>
    </row>
    <row r="264" ht="24" customHeight="1">
      <c r="C264" s="72" t="inlineStr">
        <is>
          <t>59</t>
        </is>
      </c>
      <c r="D264" s="72" t="inlineStr">
        <is>
          <t>K</t>
        </is>
      </c>
      <c r="E264" s="73" t="inlineStr">
        <is>
          <t>625250688.S</t>
        </is>
      </c>
      <c r="F264" s="74" t="inlineStr">
        <is>
          <t>Kontaktný zatepľovací systém soklovej alebo vodou namáhanej časti hr.180 mm, lepený bez prikotvenia</t>
        </is>
      </c>
      <c r="G264" s="75" t="inlineStr">
        <is>
          <t>m2</t>
        </is>
      </c>
      <c r="H264" s="105" t="n">
        <v>68.539</v>
      </c>
      <c r="I264" s="77" t="n">
        <v>50.06</v>
      </c>
      <c r="J264" s="77">
        <f>ROUND(I264*H264,2)</f>
        <v/>
      </c>
      <c r="K264" s="78" t="inlineStr">
        <is>
          <t>CENEKON 2026/02</t>
        </is>
      </c>
      <c r="N264" s="46" t="inlineStr">
        <is>
          <t>základná</t>
        </is>
      </c>
      <c r="O264" s="103" t="n">
        <v>0</v>
      </c>
      <c r="P264" s="103">
        <f>O264*H264</f>
        <v/>
      </c>
      <c r="Q264" s="103" t="n">
        <v>0.01166</v>
      </c>
      <c r="R264" s="103">
        <f>Q264*H264</f>
        <v/>
      </c>
      <c r="S264" s="103" t="n">
        <v>0</v>
      </c>
      <c r="T264" s="103">
        <f>S264*H264</f>
        <v/>
      </c>
      <c r="AR264" s="1" t="inlineStr">
        <is>
          <t>4</t>
        </is>
      </c>
      <c r="AT264" s="1" t="inlineStr">
        <is>
          <t>K</t>
        </is>
      </c>
      <c r="AU264" s="1" t="inlineStr">
        <is>
          <t>2</t>
        </is>
      </c>
      <c r="AY264" s="1" t="inlineStr">
        <is>
          <t>ROZPOCET</t>
        </is>
      </c>
      <c r="BE264" s="31">
        <f>IF(N264="základná",J264,0)</f>
        <v/>
      </c>
      <c r="BF264" s="31">
        <f>IF(N264="znížená",J264,0)</f>
        <v/>
      </c>
      <c r="BG264" s="31">
        <f>IF(N264="zákl. prenesená",J264,0)</f>
        <v/>
      </c>
      <c r="BH264" s="31">
        <f>IF(N264="zníž. prenesená",J264,0)</f>
        <v/>
      </c>
      <c r="BI264" s="31">
        <f>IF(N264="nulová",J264,0)</f>
        <v/>
      </c>
      <c r="BJ264" s="1" t="inlineStr">
        <is>
          <t>2</t>
        </is>
      </c>
      <c r="BK264" s="31">
        <f>ROUND(I264*H264,2)</f>
        <v/>
      </c>
      <c r="BL264" s="1" t="inlineStr">
        <is>
          <t>4</t>
        </is>
      </c>
      <c r="BM264" s="1" t="inlineStr">
        <is>
          <t>-77127383</t>
        </is>
      </c>
    </row>
    <row r="265">
      <c r="D265" s="79" t="inlineStr">
        <is>
          <t>VV</t>
        </is>
      </c>
      <c r="F265" s="80" t="inlineStr">
        <is>
          <t>V052: 78,78 × 0,87 = 68,539</t>
        </is>
      </c>
      <c r="H265" s="106" t="n">
        <v>68.539</v>
      </c>
      <c r="AT265" s="1" t="inlineStr">
        <is>
          <t>VV</t>
        </is>
      </c>
      <c r="AU265" s="1" t="inlineStr">
        <is>
          <t>2</t>
        </is>
      </c>
      <c r="AV265" s="2" t="inlineStr">
        <is>
          <t>2</t>
        </is>
      </c>
      <c r="AW265" s="2" t="inlineStr">
        <is>
          <t>True</t>
        </is>
      </c>
      <c r="AX265" s="2" t="inlineStr">
        <is>
          <t>1</t>
        </is>
      </c>
      <c r="AY265" s="1" t="inlineStr">
        <is>
          <t>ROZPOCET</t>
        </is>
      </c>
    </row>
    <row r="266" ht="24" customHeight="1">
      <c r="C266" s="72" t="inlineStr">
        <is>
          <t>60</t>
        </is>
      </c>
      <c r="D266" s="72" t="inlineStr">
        <is>
          <t>K</t>
        </is>
      </c>
      <c r="E266" s="73" t="inlineStr">
        <is>
          <t>625250444.S</t>
        </is>
      </c>
      <c r="F266" s="74" t="inlineStr">
        <is>
          <t>Kontaktný zatepľovací systém ostenia z grafitového EPS hr. 40 mm</t>
        </is>
      </c>
      <c r="G266" s="75" t="inlineStr">
        <is>
          <t>m2</t>
        </is>
      </c>
      <c r="H266" s="105" t="n">
        <v>15.734</v>
      </c>
      <c r="I266" s="77" t="n">
        <v>44.45</v>
      </c>
      <c r="J266" s="77">
        <f>ROUND(I266*H266,2)</f>
        <v/>
      </c>
      <c r="K266" s="78" t="inlineStr">
        <is>
          <t>CENEKON 2026/02</t>
        </is>
      </c>
      <c r="N266" s="46" t="inlineStr">
        <is>
          <t>základná</t>
        </is>
      </c>
      <c r="O266" s="103" t="n">
        <v>0</v>
      </c>
      <c r="P266" s="103">
        <f>O266*H266</f>
        <v/>
      </c>
      <c r="Q266" s="103" t="n">
        <v>0.01046</v>
      </c>
      <c r="R266" s="103">
        <f>Q266*H266</f>
        <v/>
      </c>
      <c r="S266" s="103" t="n">
        <v>0</v>
      </c>
      <c r="T266" s="103">
        <f>S266*H266</f>
        <v/>
      </c>
      <c r="AR266" s="1" t="inlineStr">
        <is>
          <t>4</t>
        </is>
      </c>
      <c r="AT266" s="1" t="inlineStr">
        <is>
          <t>K</t>
        </is>
      </c>
      <c r="AU266" s="1" t="inlineStr">
        <is>
          <t>2</t>
        </is>
      </c>
      <c r="AY266" s="1" t="inlineStr">
        <is>
          <t>ROZPOCET</t>
        </is>
      </c>
      <c r="BE266" s="31">
        <f>IF(N266="základná",J266,0)</f>
        <v/>
      </c>
      <c r="BF266" s="31">
        <f>IF(N266="znížená",J266,0)</f>
        <v/>
      </c>
      <c r="BG266" s="31">
        <f>IF(N266="zákl. prenesená",J266,0)</f>
        <v/>
      </c>
      <c r="BH266" s="31">
        <f>IF(N266="zníž. prenesená",J266,0)</f>
        <v/>
      </c>
      <c r="BI266" s="31">
        <f>IF(N266="nulová",J266,0)</f>
        <v/>
      </c>
      <c r="BJ266" s="1" t="inlineStr">
        <is>
          <t>2</t>
        </is>
      </c>
      <c r="BK266" s="31">
        <f>ROUND(I266*H266,2)</f>
        <v/>
      </c>
      <c r="BL266" s="1" t="inlineStr">
        <is>
          <t>4</t>
        </is>
      </c>
      <c r="BM266" s="1" t="inlineStr">
        <is>
          <t>1831405674</t>
        </is>
      </c>
    </row>
    <row r="267">
      <c r="D267" s="79" t="inlineStr">
        <is>
          <t>VV</t>
        </is>
      </c>
      <c r="F267" s="80" t="inlineStr">
        <is>
          <t>V055: 78,67 × 0,2 = 15,734</t>
        </is>
      </c>
      <c r="H267" s="106" t="n">
        <v>15.734</v>
      </c>
      <c r="AT267" s="1" t="inlineStr">
        <is>
          <t>VV</t>
        </is>
      </c>
      <c r="AU267" s="1" t="inlineStr">
        <is>
          <t>2</t>
        </is>
      </c>
      <c r="AV267" s="2" t="inlineStr">
        <is>
          <t>2</t>
        </is>
      </c>
      <c r="AW267" s="2" t="inlineStr">
        <is>
          <t>True</t>
        </is>
      </c>
      <c r="AX267" s="2" t="inlineStr">
        <is>
          <t>1</t>
        </is>
      </c>
      <c r="AY267" s="1" t="inlineStr">
        <is>
          <t>ROZPOCET</t>
        </is>
      </c>
    </row>
    <row r="268" ht="24" customHeight="1">
      <c r="C268" s="72" t="inlineStr">
        <is>
          <t>61</t>
        </is>
      </c>
      <c r="D268" s="72" t="inlineStr">
        <is>
          <t>K</t>
        </is>
      </c>
      <c r="E268" s="73" t="inlineStr">
        <is>
          <t>622466116</t>
        </is>
      </c>
      <c r="F268" s="74" t="inlineStr">
        <is>
          <t>Príprava vonkajšieho podkladu stien BAUMIT, Univerzálny základ (Baumit UniPrimer)</t>
        </is>
      </c>
      <c r="G268" s="75" t="inlineStr">
        <is>
          <t>m2</t>
        </is>
      </c>
      <c r="H268" s="105" t="n">
        <v>175.416</v>
      </c>
      <c r="I268" s="77" t="n">
        <v>3.35</v>
      </c>
      <c r="J268" s="77">
        <f>ROUND(I268*H268,2)</f>
        <v/>
      </c>
      <c r="K268" s="78" t="inlineStr">
        <is>
          <t>CENEKON 2026/02</t>
        </is>
      </c>
      <c r="N268" s="46" t="inlineStr">
        <is>
          <t>základná</t>
        </is>
      </c>
      <c r="O268" s="103" t="n">
        <v>0</v>
      </c>
      <c r="P268" s="103">
        <f>O268*H268</f>
        <v/>
      </c>
      <c r="Q268" s="103" t="n">
        <v>0.0004</v>
      </c>
      <c r="R268" s="103">
        <f>Q268*H268</f>
        <v/>
      </c>
      <c r="S268" s="103" t="n">
        <v>0</v>
      </c>
      <c r="T268" s="103">
        <f>S268*H268</f>
        <v/>
      </c>
      <c r="AR268" s="1" t="inlineStr">
        <is>
          <t>4</t>
        </is>
      </c>
      <c r="AT268" s="1" t="inlineStr">
        <is>
          <t>K</t>
        </is>
      </c>
      <c r="AU268" s="1" t="inlineStr">
        <is>
          <t>2</t>
        </is>
      </c>
      <c r="AY268" s="1" t="inlineStr">
        <is>
          <t>ROZPOCET</t>
        </is>
      </c>
      <c r="BE268" s="31">
        <f>IF(N268="základná",J268,0)</f>
        <v/>
      </c>
      <c r="BF268" s="31">
        <f>IF(N268="znížená",J268,0)</f>
        <v/>
      </c>
      <c r="BG268" s="31">
        <f>IF(N268="zákl. prenesená",J268,0)</f>
        <v/>
      </c>
      <c r="BH268" s="31">
        <f>IF(N268="zníž. prenesená",J268,0)</f>
        <v/>
      </c>
      <c r="BI268" s="31">
        <f>IF(N268="nulová",J268,0)</f>
        <v/>
      </c>
      <c r="BJ268" s="1" t="inlineStr">
        <is>
          <t>2</t>
        </is>
      </c>
      <c r="BK268" s="31">
        <f>ROUND(I268*H268,2)</f>
        <v/>
      </c>
      <c r="BL268" s="1" t="inlineStr">
        <is>
          <t>4</t>
        </is>
      </c>
      <c r="BM268" s="1" t="inlineStr">
        <is>
          <t>-671541885</t>
        </is>
      </c>
    </row>
    <row r="269">
      <c r="D269" s="79" t="inlineStr">
        <is>
          <t>VV</t>
        </is>
      </c>
      <c r="F269" s="80" t="inlineStr">
        <is>
          <t>V056: 187,938-44,096+2 × (1,75+1,0) × 2,88+15,734 = 175,416</t>
        </is>
      </c>
      <c r="H269" s="106" t="n">
        <v>175.416</v>
      </c>
      <c r="AT269" s="1" t="inlineStr">
        <is>
          <t>VV</t>
        </is>
      </c>
      <c r="AU269" s="1" t="inlineStr">
        <is>
          <t>2</t>
        </is>
      </c>
      <c r="AV269" s="2" t="inlineStr">
        <is>
          <t>2</t>
        </is>
      </c>
      <c r="AW269" s="2" t="inlineStr">
        <is>
          <t>True</t>
        </is>
      </c>
      <c r="AX269" s="2" t="inlineStr">
        <is>
          <t>1</t>
        </is>
      </c>
      <c r="AY269" s="1" t="inlineStr">
        <is>
          <t>ROZPOCET</t>
        </is>
      </c>
    </row>
    <row r="270" ht="24" customHeight="1">
      <c r="C270" s="72" t="inlineStr">
        <is>
          <t>62</t>
        </is>
      </c>
      <c r="D270" s="72" t="inlineStr">
        <is>
          <t>K</t>
        </is>
      </c>
      <c r="E270" s="73" t="inlineStr">
        <is>
          <t>622464372</t>
        </is>
      </c>
      <c r="F270" s="74" t="inlineStr">
        <is>
          <t>Vonkajšia omietka stien tenkovrstvová BAUMIT, minerálna, Baumit CrystalTop, škrabaná, hr. 2 mm</t>
        </is>
      </c>
      <c r="G270" s="75" t="inlineStr">
        <is>
          <t>m2</t>
        </is>
      </c>
      <c r="H270" s="105" t="n">
        <v>175.416</v>
      </c>
      <c r="I270" s="77" t="n">
        <v>20.99</v>
      </c>
      <c r="J270" s="77">
        <f>ROUND(I270*H270,2)</f>
        <v/>
      </c>
      <c r="K270" s="78" t="inlineStr">
        <is>
          <t>CENEKON 2026/02</t>
        </is>
      </c>
      <c r="N270" s="46" t="inlineStr">
        <is>
          <t>základná</t>
        </is>
      </c>
      <c r="O270" s="103" t="n">
        <v>0</v>
      </c>
      <c r="P270" s="103">
        <f>O270*H270</f>
        <v/>
      </c>
      <c r="Q270" s="103" t="n">
        <v>0.0031</v>
      </c>
      <c r="R270" s="103">
        <f>Q270*H270</f>
        <v/>
      </c>
      <c r="S270" s="103" t="n">
        <v>0</v>
      </c>
      <c r="T270" s="103">
        <f>S270*H270</f>
        <v/>
      </c>
      <c r="AR270" s="1" t="inlineStr">
        <is>
          <t>4</t>
        </is>
      </c>
      <c r="AT270" s="1" t="inlineStr">
        <is>
          <t>K</t>
        </is>
      </c>
      <c r="AU270" s="1" t="inlineStr">
        <is>
          <t>2</t>
        </is>
      </c>
      <c r="AY270" s="1" t="inlineStr">
        <is>
          <t>ROZPOCET</t>
        </is>
      </c>
      <c r="BE270" s="31">
        <f>IF(N270="základná",J270,0)</f>
        <v/>
      </c>
      <c r="BF270" s="31">
        <f>IF(N270="znížená",J270,0)</f>
        <v/>
      </c>
      <c r="BG270" s="31">
        <f>IF(N270="zákl. prenesená",J270,0)</f>
        <v/>
      </c>
      <c r="BH270" s="31">
        <f>IF(N270="zníž. prenesená",J270,0)</f>
        <v/>
      </c>
      <c r="BI270" s="31">
        <f>IF(N270="nulová",J270,0)</f>
        <v/>
      </c>
      <c r="BJ270" s="1" t="inlineStr">
        <is>
          <t>2</t>
        </is>
      </c>
      <c r="BK270" s="31">
        <f>ROUND(I270*H270,2)</f>
        <v/>
      </c>
      <c r="BL270" s="1" t="inlineStr">
        <is>
          <t>4</t>
        </is>
      </c>
      <c r="BM270" s="1" t="inlineStr">
        <is>
          <t>590745905</t>
        </is>
      </c>
    </row>
    <row r="271">
      <c r="D271" s="79" t="inlineStr">
        <is>
          <t>VV</t>
        </is>
      </c>
      <c r="F271" s="80" t="inlineStr">
        <is>
          <t>V056: 187,938-44,096+2 × (1,75+1,0) × 2,88+15,734 = 175,416</t>
        </is>
      </c>
      <c r="H271" s="106" t="n">
        <v>175.416</v>
      </c>
      <c r="AT271" s="1" t="inlineStr">
        <is>
          <t>VV</t>
        </is>
      </c>
      <c r="AU271" s="1" t="inlineStr">
        <is>
          <t>2</t>
        </is>
      </c>
      <c r="AV271" s="2" t="inlineStr">
        <is>
          <t>2</t>
        </is>
      </c>
      <c r="AW271" s="2" t="inlineStr">
        <is>
          <t>True</t>
        </is>
      </c>
      <c r="AX271" s="2" t="inlineStr">
        <is>
          <t>1</t>
        </is>
      </c>
      <c r="AY271" s="1" t="inlineStr">
        <is>
          <t>ROZPOCET</t>
        </is>
      </c>
    </row>
    <row r="272" ht="24" customHeight="1">
      <c r="C272" s="72" t="inlineStr">
        <is>
          <t>63</t>
        </is>
      </c>
      <c r="D272" s="72" t="inlineStr">
        <is>
          <t>K</t>
        </is>
      </c>
      <c r="E272" s="73" t="inlineStr">
        <is>
          <t>621481119.S</t>
        </is>
      </c>
      <c r="F272" s="74" t="inlineStr">
        <is>
          <t>Potiahnutie vonkajších podhľadov sklotextilnou mriežkou s celoplošným prilepením</t>
        </is>
      </c>
      <c r="G272" s="75" t="inlineStr">
        <is>
          <t>m2</t>
        </is>
      </c>
      <c r="H272" s="105" t="n">
        <v>37.807</v>
      </c>
      <c r="I272" s="77" t="n">
        <v>10.79</v>
      </c>
      <c r="J272" s="77">
        <f>ROUND(I272*H272,2)</f>
        <v/>
      </c>
      <c r="K272" s="78" t="inlineStr">
        <is>
          <t>CENEKON 2026/02</t>
        </is>
      </c>
      <c r="N272" s="46" t="inlineStr">
        <is>
          <t>základná</t>
        </is>
      </c>
      <c r="O272" s="103" t="n">
        <v>0</v>
      </c>
      <c r="P272" s="103">
        <f>O272*H272</f>
        <v/>
      </c>
      <c r="Q272" s="103" t="n">
        <v>0.00515</v>
      </c>
      <c r="R272" s="103">
        <f>Q272*H272</f>
        <v/>
      </c>
      <c r="S272" s="103" t="n">
        <v>0</v>
      </c>
      <c r="T272" s="103">
        <f>S272*H272</f>
        <v/>
      </c>
      <c r="AR272" s="1" t="inlineStr">
        <is>
          <t>4</t>
        </is>
      </c>
      <c r="AT272" s="1" t="inlineStr">
        <is>
          <t>K</t>
        </is>
      </c>
      <c r="AU272" s="1" t="inlineStr">
        <is>
          <t>2</t>
        </is>
      </c>
      <c r="AY272" s="1" t="inlineStr">
        <is>
          <t>ROZPOCET</t>
        </is>
      </c>
      <c r="BE272" s="31">
        <f>IF(N272="základná",J272,0)</f>
        <v/>
      </c>
      <c r="BF272" s="31">
        <f>IF(N272="znížená",J272,0)</f>
        <v/>
      </c>
      <c r="BG272" s="31">
        <f>IF(N272="zákl. prenesená",J272,0)</f>
        <v/>
      </c>
      <c r="BH272" s="31">
        <f>IF(N272="zníž. prenesená",J272,0)</f>
        <v/>
      </c>
      <c r="BI272" s="31">
        <f>IF(N272="nulová",J272,0)</f>
        <v/>
      </c>
      <c r="BJ272" s="1" t="inlineStr">
        <is>
          <t>2</t>
        </is>
      </c>
      <c r="BK272" s="31">
        <f>ROUND(I272*H272,2)</f>
        <v/>
      </c>
      <c r="BL272" s="1" t="inlineStr">
        <is>
          <t>4</t>
        </is>
      </c>
      <c r="BM272" s="1" t="inlineStr">
        <is>
          <t>-86168178</t>
        </is>
      </c>
    </row>
    <row r="273">
      <c r="D273" s="79" t="inlineStr">
        <is>
          <t>VV</t>
        </is>
      </c>
      <c r="F273" s="80" t="inlineStr">
        <is>
          <t>V048: 4,0 × 1,41+7,62 × 3,35+1,0 × 6,64 = 37,807</t>
        </is>
      </c>
      <c r="H273" s="106" t="n">
        <v>37.807</v>
      </c>
      <c r="AT273" s="1" t="inlineStr">
        <is>
          <t>VV</t>
        </is>
      </c>
      <c r="AU273" s="1" t="inlineStr">
        <is>
          <t>2</t>
        </is>
      </c>
      <c r="AV273" s="2" t="inlineStr">
        <is>
          <t>2</t>
        </is>
      </c>
      <c r="AW273" s="2" t="inlineStr">
        <is>
          <t>True</t>
        </is>
      </c>
      <c r="AX273" s="2" t="inlineStr">
        <is>
          <t>1</t>
        </is>
      </c>
      <c r="AY273" s="1" t="inlineStr">
        <is>
          <t>ROZPOCET</t>
        </is>
      </c>
    </row>
    <row r="274" ht="24" customHeight="1">
      <c r="C274" s="72" t="inlineStr">
        <is>
          <t>64</t>
        </is>
      </c>
      <c r="D274" s="72" t="inlineStr">
        <is>
          <t>K</t>
        </is>
      </c>
      <c r="E274" s="73" t="inlineStr">
        <is>
          <t>621462372</t>
        </is>
      </c>
      <c r="F274" s="74" t="inlineStr">
        <is>
          <t>Vonkajšia omietka podhľadov tenkovrstvová BAUMIT, minerálna, Baumit CrystalTop, škrabaná, hr. 2 mm</t>
        </is>
      </c>
      <c r="G274" s="75" t="inlineStr">
        <is>
          <t>m2</t>
        </is>
      </c>
      <c r="H274" s="105" t="n">
        <v>37.807</v>
      </c>
      <c r="I274" s="77" t="n">
        <v>23.39</v>
      </c>
      <c r="J274" s="77">
        <f>ROUND(I274*H274,2)</f>
        <v/>
      </c>
      <c r="K274" s="78" t="inlineStr">
        <is>
          <t>CENEKON 2026/02</t>
        </is>
      </c>
      <c r="N274" s="46" t="inlineStr">
        <is>
          <t>základná</t>
        </is>
      </c>
      <c r="O274" s="103" t="n">
        <v>0</v>
      </c>
      <c r="P274" s="103">
        <f>O274*H274</f>
        <v/>
      </c>
      <c r="Q274" s="103" t="n">
        <v>0.0031</v>
      </c>
      <c r="R274" s="103">
        <f>Q274*H274</f>
        <v/>
      </c>
      <c r="S274" s="103" t="n">
        <v>0</v>
      </c>
      <c r="T274" s="103">
        <f>S274*H274</f>
        <v/>
      </c>
      <c r="AR274" s="1" t="inlineStr">
        <is>
          <t>4</t>
        </is>
      </c>
      <c r="AT274" s="1" t="inlineStr">
        <is>
          <t>K</t>
        </is>
      </c>
      <c r="AU274" s="1" t="inlineStr">
        <is>
          <t>2</t>
        </is>
      </c>
      <c r="AY274" s="1" t="inlineStr">
        <is>
          <t>ROZPOCET</t>
        </is>
      </c>
      <c r="BE274" s="31">
        <f>IF(N274="základná",J274,0)</f>
        <v/>
      </c>
      <c r="BF274" s="31">
        <f>IF(N274="znížená",J274,0)</f>
        <v/>
      </c>
      <c r="BG274" s="31">
        <f>IF(N274="zákl. prenesená",J274,0)</f>
        <v/>
      </c>
      <c r="BH274" s="31">
        <f>IF(N274="zníž. prenesená",J274,0)</f>
        <v/>
      </c>
      <c r="BI274" s="31">
        <f>IF(N274="nulová",J274,0)</f>
        <v/>
      </c>
      <c r="BJ274" s="1" t="inlineStr">
        <is>
          <t>2</t>
        </is>
      </c>
      <c r="BK274" s="31">
        <f>ROUND(I274*H274,2)</f>
        <v/>
      </c>
      <c r="BL274" s="1" t="inlineStr">
        <is>
          <t>4</t>
        </is>
      </c>
      <c r="BM274" s="1" t="inlineStr">
        <is>
          <t>518783601</t>
        </is>
      </c>
    </row>
    <row r="275">
      <c r="D275" s="79" t="inlineStr">
        <is>
          <t>VV</t>
        </is>
      </c>
      <c r="F275" s="80" t="inlineStr">
        <is>
          <t>V048: 4,0 × 1,41+7,62 × 3,35+1,0 × 6,64 = 37,807</t>
        </is>
      </c>
      <c r="H275" s="106" t="n">
        <v>37.807</v>
      </c>
      <c r="AT275" s="1" t="inlineStr">
        <is>
          <t>VV</t>
        </is>
      </c>
      <c r="AU275" s="1" t="inlineStr">
        <is>
          <t>2</t>
        </is>
      </c>
      <c r="AV275" s="2" t="inlineStr">
        <is>
          <t>2</t>
        </is>
      </c>
      <c r="AW275" s="2" t="inlineStr">
        <is>
          <t>True</t>
        </is>
      </c>
      <c r="AX275" s="2" t="inlineStr">
        <is>
          <t>1</t>
        </is>
      </c>
      <c r="AY275" s="1" t="inlineStr">
        <is>
          <t>ROZPOCET</t>
        </is>
      </c>
    </row>
    <row r="276" ht="24" customHeight="1">
      <c r="C276" s="72" t="inlineStr">
        <is>
          <t>65</t>
        </is>
      </c>
      <c r="D276" s="72" t="inlineStr">
        <is>
          <t>K</t>
        </is>
      </c>
      <c r="E276" s="73" t="inlineStr">
        <is>
          <t>R065</t>
        </is>
      </c>
      <c r="F276" s="74" t="inlineStr">
        <is>
          <t>Fasádne lamely WPC s imitáciou dreva (napr. WoodPlast Solo) - dodávka</t>
        </is>
      </c>
      <c r="G276" s="75" t="inlineStr">
        <is>
          <t>m2</t>
        </is>
      </c>
      <c r="H276" s="105" t="n">
        <v>44.096</v>
      </c>
      <c r="I276" s="77" t="n">
        <v>62.5</v>
      </c>
      <c r="J276" s="77">
        <f>ROUND(I276*H276,2)</f>
        <v/>
      </c>
      <c r="K276" s="78" t="n"/>
      <c r="N276" s="46" t="inlineStr">
        <is>
          <t>základná</t>
        </is>
      </c>
      <c r="O276" s="103" t="n">
        <v>0</v>
      </c>
      <c r="P276" s="103">
        <f>O276*H276</f>
        <v/>
      </c>
      <c r="Q276" s="103" t="n">
        <v>0</v>
      </c>
      <c r="R276" s="103">
        <f>Q276*H276</f>
        <v/>
      </c>
      <c r="S276" s="103" t="n">
        <v>0</v>
      </c>
      <c r="T276" s="103">
        <f>S276*H276</f>
        <v/>
      </c>
      <c r="AR276" s="1" t="inlineStr">
        <is>
          <t>4</t>
        </is>
      </c>
      <c r="AT276" s="1" t="inlineStr">
        <is>
          <t>K</t>
        </is>
      </c>
      <c r="AU276" s="1" t="inlineStr">
        <is>
          <t>2</t>
        </is>
      </c>
      <c r="AY276" s="1" t="inlineStr">
        <is>
          <t>ROZPOCET</t>
        </is>
      </c>
      <c r="BE276" s="31">
        <f>IF(N276="základná",J276,0)</f>
        <v/>
      </c>
      <c r="BF276" s="31">
        <f>IF(N276="znížená",J276,0)</f>
        <v/>
      </c>
      <c r="BG276" s="31">
        <f>IF(N276="zákl. prenesená",J276,0)</f>
        <v/>
      </c>
      <c r="BH276" s="31">
        <f>IF(N276="zníž. prenesená",J276,0)</f>
        <v/>
      </c>
      <c r="BI276" s="31">
        <f>IF(N276="nulová",J276,0)</f>
        <v/>
      </c>
      <c r="BJ276" s="1" t="inlineStr">
        <is>
          <t>2</t>
        </is>
      </c>
      <c r="BK276" s="31">
        <f>ROUND(I276*H276,2)</f>
        <v/>
      </c>
      <c r="BL276" s="1" t="inlineStr">
        <is>
          <t>4</t>
        </is>
      </c>
      <c r="BM276" s="1" t="inlineStr">
        <is>
          <t>26434968</t>
        </is>
      </c>
    </row>
    <row r="277">
      <c r="D277" s="79" t="inlineStr">
        <is>
          <t>VV</t>
        </is>
      </c>
      <c r="F277" s="80" t="inlineStr">
        <is>
          <t>V054: 2 × 10,68 × 2,78-12,54-2,07-0,675 = 44,096</t>
        </is>
      </c>
      <c r="H277" s="106" t="n">
        <v>44.096</v>
      </c>
      <c r="AT277" s="1" t="inlineStr">
        <is>
          <t>VV</t>
        </is>
      </c>
      <c r="AU277" s="1" t="inlineStr">
        <is>
          <t>2</t>
        </is>
      </c>
      <c r="AV277" s="2" t="inlineStr">
        <is>
          <t>2</t>
        </is>
      </c>
      <c r="AW277" s="2" t="inlineStr">
        <is>
          <t>True</t>
        </is>
      </c>
      <c r="AX277" s="2" t="inlineStr">
        <is>
          <t>1</t>
        </is>
      </c>
      <c r="AY277" s="1" t="inlineStr">
        <is>
          <t>ROZPOCET</t>
        </is>
      </c>
    </row>
    <row r="278" ht="24" customHeight="1">
      <c r="C278" s="72" t="inlineStr">
        <is>
          <t>66</t>
        </is>
      </c>
      <c r="D278" s="72" t="inlineStr">
        <is>
          <t>K</t>
        </is>
      </c>
      <c r="E278" s="73" t="inlineStr">
        <is>
          <t>R066</t>
        </is>
      </c>
      <c r="F278" s="74" t="inlineStr">
        <is>
          <t>Kamenný obklad fasády - štiepané kamenné pásiky hr. do 30 mm - dodávka</t>
        </is>
      </c>
      <c r="G278" s="75" t="inlineStr">
        <is>
          <t>m2</t>
        </is>
      </c>
      <c r="H278" s="105" t="n">
        <v>43.181</v>
      </c>
      <c r="I278" s="77" t="n">
        <v>12.11</v>
      </c>
      <c r="J278" s="77">
        <f>ROUND(I278*H278,2)</f>
        <v/>
      </c>
      <c r="K278" s="78" t="n"/>
      <c r="N278" s="46" t="inlineStr">
        <is>
          <t>základná</t>
        </is>
      </c>
      <c r="O278" s="103" t="n">
        <v>0</v>
      </c>
      <c r="P278" s="103">
        <f>O278*H278</f>
        <v/>
      </c>
      <c r="Q278" s="103" t="n">
        <v>0</v>
      </c>
      <c r="R278" s="103">
        <f>Q278*H278</f>
        <v/>
      </c>
      <c r="S278" s="103" t="n">
        <v>0</v>
      </c>
      <c r="T278" s="103">
        <f>S278*H278</f>
        <v/>
      </c>
      <c r="AR278" s="1" t="inlineStr">
        <is>
          <t>4</t>
        </is>
      </c>
      <c r="AT278" s="1" t="inlineStr">
        <is>
          <t>K</t>
        </is>
      </c>
      <c r="AU278" s="1" t="inlineStr">
        <is>
          <t>2</t>
        </is>
      </c>
      <c r="AY278" s="1" t="inlineStr">
        <is>
          <t>ROZPOCET</t>
        </is>
      </c>
      <c r="BE278" s="31">
        <f>IF(N278="základná",J278,0)</f>
        <v/>
      </c>
      <c r="BF278" s="31">
        <f>IF(N278="znížená",J278,0)</f>
        <v/>
      </c>
      <c r="BG278" s="31">
        <f>IF(N278="zákl. prenesená",J278,0)</f>
        <v/>
      </c>
      <c r="BH278" s="31">
        <f>IF(N278="zníž. prenesená",J278,0)</f>
        <v/>
      </c>
      <c r="BI278" s="31">
        <f>IF(N278="nulová",J278,0)</f>
        <v/>
      </c>
      <c r="BJ278" s="1" t="inlineStr">
        <is>
          <t>2</t>
        </is>
      </c>
      <c r="BK278" s="31">
        <f>ROUND(I278*H278,2)</f>
        <v/>
      </c>
      <c r="BL278" s="1" t="inlineStr">
        <is>
          <t>4</t>
        </is>
      </c>
      <c r="BM278" s="1" t="inlineStr">
        <is>
          <t>1026303273</t>
        </is>
      </c>
    </row>
    <row r="279">
      <c r="D279" s="79" t="inlineStr">
        <is>
          <t>VV</t>
        </is>
      </c>
      <c r="F279" s="80" t="inlineStr">
        <is>
          <t>V053: 0,3 × (78,78-14,675)+23,95 = 43,181</t>
        </is>
      </c>
      <c r="H279" s="106" t="n">
        <v>43.181</v>
      </c>
      <c r="AT279" s="1" t="inlineStr">
        <is>
          <t>VV</t>
        </is>
      </c>
      <c r="AU279" s="1" t="inlineStr">
        <is>
          <t>2</t>
        </is>
      </c>
      <c r="AV279" s="2" t="inlineStr">
        <is>
          <t>2</t>
        </is>
      </c>
      <c r="AW279" s="2" t="inlineStr">
        <is>
          <t>True</t>
        </is>
      </c>
      <c r="AX279" s="2" t="inlineStr">
        <is>
          <t>1</t>
        </is>
      </c>
      <c r="AY279" s="1" t="inlineStr">
        <is>
          <t>ROZPOCET</t>
        </is>
      </c>
    </row>
    <row r="280" ht="24" customHeight="1">
      <c r="C280" s="72" t="inlineStr">
        <is>
          <t>67</t>
        </is>
      </c>
      <c r="D280" s="72" t="inlineStr">
        <is>
          <t>K</t>
        </is>
      </c>
      <c r="E280" s="73" t="inlineStr">
        <is>
          <t>612481031.S</t>
        </is>
      </c>
      <c r="F280" s="74" t="inlineStr">
        <is>
          <t>Rohový profil z pozinkovaného plechu pre hrúbku omietky 8 až 12 mm</t>
        </is>
      </c>
      <c r="G280" s="75" t="inlineStr">
        <is>
          <t>m</t>
        </is>
      </c>
      <c r="H280" s="105" t="n">
        <v>78.67</v>
      </c>
      <c r="I280" s="77" t="n">
        <v>3.66</v>
      </c>
      <c r="J280" s="77">
        <f>ROUND(I280*H280,2)</f>
        <v/>
      </c>
      <c r="K280" s="78" t="inlineStr">
        <is>
          <t>CENEKON 2026/02</t>
        </is>
      </c>
      <c r="N280" s="46" t="inlineStr">
        <is>
          <t>základná</t>
        </is>
      </c>
      <c r="O280" s="103" t="n">
        <v>0</v>
      </c>
      <c r="P280" s="103">
        <f>O280*H280</f>
        <v/>
      </c>
      <c r="Q280" s="103" t="n">
        <v>0.00191</v>
      </c>
      <c r="R280" s="103">
        <f>Q280*H280</f>
        <v/>
      </c>
      <c r="S280" s="103" t="n">
        <v>0</v>
      </c>
      <c r="T280" s="103">
        <f>S280*H280</f>
        <v/>
      </c>
      <c r="AR280" s="1" t="inlineStr">
        <is>
          <t>4</t>
        </is>
      </c>
      <c r="AT280" s="1" t="inlineStr">
        <is>
          <t>K</t>
        </is>
      </c>
      <c r="AU280" s="1" t="inlineStr">
        <is>
          <t>2</t>
        </is>
      </c>
      <c r="AY280" s="1" t="inlineStr">
        <is>
          <t>ROZPOCET</t>
        </is>
      </c>
      <c r="BE280" s="31">
        <f>IF(N280="základná",J280,0)</f>
        <v/>
      </c>
      <c r="BF280" s="31">
        <f>IF(N280="znížená",J280,0)</f>
        <v/>
      </c>
      <c r="BG280" s="31">
        <f>IF(N280="zákl. prenesená",J280,0)</f>
        <v/>
      </c>
      <c r="BH280" s="31">
        <f>IF(N280="zníž. prenesená",J280,0)</f>
        <v/>
      </c>
      <c r="BI280" s="31">
        <f>IF(N280="nulová",J280,0)</f>
        <v/>
      </c>
      <c r="BJ280" s="1" t="inlineStr">
        <is>
          <t>2</t>
        </is>
      </c>
      <c r="BK280" s="31">
        <f>ROUND(I280*H280,2)</f>
        <v/>
      </c>
      <c r="BL280" s="1" t="inlineStr">
        <is>
          <t>4</t>
        </is>
      </c>
      <c r="BM280" s="1" t="inlineStr">
        <is>
          <t>-2035648051</t>
        </is>
      </c>
    </row>
    <row r="281">
      <c r="D281" s="79" t="inlineStr">
        <is>
          <t>VV</t>
        </is>
      </c>
      <c r="F281" s="80" t="inlineStr">
        <is>
          <t>rohové profily ostení vonkajších otvorov (výpis 012): Σ(2 × výška + šírka) = 78,67</t>
        </is>
      </c>
      <c r="H281" s="106" t="n">
        <v>78.67</v>
      </c>
      <c r="AT281" s="1" t="inlineStr">
        <is>
          <t>VV</t>
        </is>
      </c>
      <c r="AU281" s="1" t="inlineStr">
        <is>
          <t>2</t>
        </is>
      </c>
      <c r="AV281" s="2" t="inlineStr">
        <is>
          <t>2</t>
        </is>
      </c>
      <c r="AW281" s="2" t="inlineStr">
        <is>
          <t>True</t>
        </is>
      </c>
      <c r="AX281" s="2" t="inlineStr">
        <is>
          <t>1</t>
        </is>
      </c>
      <c r="AY281" s="1" t="inlineStr">
        <is>
          <t>ROZPOCET</t>
        </is>
      </c>
    </row>
    <row r="282" ht="24" customHeight="1">
      <c r="C282" s="72" t="inlineStr">
        <is>
          <t>68</t>
        </is>
      </c>
      <c r="D282" s="72" t="inlineStr">
        <is>
          <t>K</t>
        </is>
      </c>
      <c r="E282" s="73" t="inlineStr">
        <is>
          <t>R068</t>
        </is>
      </c>
      <c r="F282" s="74" t="inlineStr">
        <is>
          <t>Montáž fasádneho obkladu z WPC lamiel na hliníkový rošt vrátane montáže roštu a konzol</t>
        </is>
      </c>
      <c r="G282" s="75" t="inlineStr">
        <is>
          <t>m2</t>
        </is>
      </c>
      <c r="H282" s="105" t="n">
        <v>44.096</v>
      </c>
      <c r="I282" s="77" t="n">
        <v>27</v>
      </c>
      <c r="J282" s="77">
        <f>ROUND(I282*H282,2)</f>
        <v/>
      </c>
      <c r="K282" s="78" t="n"/>
      <c r="N282" s="46" t="inlineStr">
        <is>
          <t>základná</t>
        </is>
      </c>
      <c r="O282" s="103" t="n">
        <v>0</v>
      </c>
      <c r="P282" s="103">
        <f>O282*H282</f>
        <v/>
      </c>
      <c r="Q282" s="103" t="n">
        <v>0</v>
      </c>
      <c r="R282" s="103">
        <f>Q282*H282</f>
        <v/>
      </c>
      <c r="S282" s="103" t="n">
        <v>0</v>
      </c>
      <c r="T282" s="103">
        <f>S282*H282</f>
        <v/>
      </c>
      <c r="AR282" s="1" t="inlineStr">
        <is>
          <t>4</t>
        </is>
      </c>
      <c r="AT282" s="1" t="inlineStr">
        <is>
          <t>K</t>
        </is>
      </c>
      <c r="AU282" s="1" t="inlineStr">
        <is>
          <t>2</t>
        </is>
      </c>
      <c r="AY282" s="1" t="inlineStr">
        <is>
          <t>ROZPOCET</t>
        </is>
      </c>
      <c r="BE282" s="31">
        <f>IF(N282="základná",J282,0)</f>
        <v/>
      </c>
      <c r="BF282" s="31">
        <f>IF(N282="znížená",J282,0)</f>
        <v/>
      </c>
      <c r="BG282" s="31">
        <f>IF(N282="zákl. prenesená",J282,0)</f>
        <v/>
      </c>
      <c r="BH282" s="31">
        <f>IF(N282="zníž. prenesená",J282,0)</f>
        <v/>
      </c>
      <c r="BI282" s="31">
        <f>IF(N282="nulová",J282,0)</f>
        <v/>
      </c>
      <c r="BJ282" s="1" t="inlineStr">
        <is>
          <t>2</t>
        </is>
      </c>
      <c r="BK282" s="31">
        <f>ROUND(I282*H282,2)</f>
        <v/>
      </c>
      <c r="BL282" s="1" t="inlineStr">
        <is>
          <t>4</t>
        </is>
      </c>
      <c r="BM282" s="1" t="inlineStr">
        <is>
          <t>1588006167</t>
        </is>
      </c>
    </row>
    <row r="283">
      <c r="D283" s="79" t="inlineStr">
        <is>
          <t>VV</t>
        </is>
      </c>
      <c r="F283" s="80" t="inlineStr">
        <is>
          <t>V054: 2 × 10,68 × 2,78-12,54-2,07-0,675 = 44,096</t>
        </is>
      </c>
      <c r="H283" s="106" t="n">
        <v>44.096</v>
      </c>
      <c r="AT283" s="1" t="inlineStr">
        <is>
          <t>VV</t>
        </is>
      </c>
      <c r="AU283" s="1" t="inlineStr">
        <is>
          <t>2</t>
        </is>
      </c>
      <c r="AV283" s="2" t="inlineStr">
        <is>
          <t>2</t>
        </is>
      </c>
      <c r="AW283" s="2" t="inlineStr">
        <is>
          <t>True</t>
        </is>
      </c>
      <c r="AX283" s="2" t="inlineStr">
        <is>
          <t>1</t>
        </is>
      </c>
      <c r="AY283" s="1" t="inlineStr">
        <is>
          <t>ROZPOCET</t>
        </is>
      </c>
    </row>
    <row r="284" ht="24" customHeight="1">
      <c r="C284" s="72" t="inlineStr">
        <is>
          <t>69</t>
        </is>
      </c>
      <c r="D284" s="72" t="inlineStr">
        <is>
          <t>K</t>
        </is>
      </c>
      <c r="E284" s="73" t="inlineStr">
        <is>
          <t>632450115</t>
        </is>
      </c>
      <c r="F284" s="74" t="inlineStr">
        <is>
          <t>Cementový poter PCI Pericem B 25, triedy CT-C25-F4, hr. 80 mm</t>
        </is>
      </c>
      <c r="G284" s="75" t="inlineStr">
        <is>
          <t>m2</t>
        </is>
      </c>
      <c r="H284" s="105" t="n">
        <v>186.45</v>
      </c>
      <c r="I284" s="77" t="n">
        <v>51.35</v>
      </c>
      <c r="J284" s="77">
        <f>ROUND(I284*H284,2)</f>
        <v/>
      </c>
      <c r="K284" s="78" t="inlineStr">
        <is>
          <t>CENEKON 2026/02</t>
        </is>
      </c>
      <c r="N284" s="46" t="inlineStr">
        <is>
          <t>základná</t>
        </is>
      </c>
      <c r="O284" s="103" t="n">
        <v>0</v>
      </c>
      <c r="P284" s="103">
        <f>O284*H284</f>
        <v/>
      </c>
      <c r="Q284" s="103" t="n">
        <v>0.15656</v>
      </c>
      <c r="R284" s="103">
        <f>Q284*H284</f>
        <v/>
      </c>
      <c r="S284" s="103" t="n">
        <v>0</v>
      </c>
      <c r="T284" s="103">
        <f>S284*H284</f>
        <v/>
      </c>
      <c r="AR284" s="1" t="inlineStr">
        <is>
          <t>4</t>
        </is>
      </c>
      <c r="AT284" s="1" t="inlineStr">
        <is>
          <t>K</t>
        </is>
      </c>
      <c r="AU284" s="1" t="inlineStr">
        <is>
          <t>2</t>
        </is>
      </c>
      <c r="AY284" s="1" t="inlineStr">
        <is>
          <t>ROZPOCET</t>
        </is>
      </c>
      <c r="BE284" s="31">
        <f>IF(N284="základná",J284,0)</f>
        <v/>
      </c>
      <c r="BF284" s="31">
        <f>IF(N284="znížená",J284,0)</f>
        <v/>
      </c>
      <c r="BG284" s="31">
        <f>IF(N284="zákl. prenesená",J284,0)</f>
        <v/>
      </c>
      <c r="BH284" s="31">
        <f>IF(N284="zníž. prenesená",J284,0)</f>
        <v/>
      </c>
      <c r="BI284" s="31">
        <f>IF(N284="nulová",J284,0)</f>
        <v/>
      </c>
      <c r="BJ284" s="1" t="inlineStr">
        <is>
          <t>2</t>
        </is>
      </c>
      <c r="BK284" s="31">
        <f>ROUND(I284*H284,2)</f>
        <v/>
      </c>
      <c r="BL284" s="1" t="inlineStr">
        <is>
          <t>4</t>
        </is>
      </c>
      <c r="BM284" s="1" t="inlineStr">
        <is>
          <t>-668828841</t>
        </is>
      </c>
    </row>
    <row r="285">
      <c r="D285" s="79" t="inlineStr">
        <is>
          <t>VV</t>
        </is>
      </c>
      <c r="F285" s="80" t="inlineStr">
        <is>
          <t>V037: 106,54+17,93+61,98 = 186,45</t>
        </is>
      </c>
      <c r="H285" s="106" t="n">
        <v>186.45</v>
      </c>
      <c r="AT285" s="1" t="inlineStr">
        <is>
          <t>VV</t>
        </is>
      </c>
      <c r="AU285" s="1" t="inlineStr">
        <is>
          <t>2</t>
        </is>
      </c>
      <c r="AV285" s="2" t="inlineStr">
        <is>
          <t>2</t>
        </is>
      </c>
      <c r="AW285" s="2" t="inlineStr">
        <is>
          <t>True</t>
        </is>
      </c>
      <c r="AX285" s="2" t="inlineStr">
        <is>
          <t>1</t>
        </is>
      </c>
      <c r="AY285" s="1" t="inlineStr">
        <is>
          <t>ROZPOCET</t>
        </is>
      </c>
    </row>
    <row r="286" ht="36" customHeight="1">
      <c r="C286" s="72" t="inlineStr">
        <is>
          <t>70</t>
        </is>
      </c>
      <c r="D286" s="72" t="inlineStr">
        <is>
          <t>K</t>
        </is>
      </c>
      <c r="E286" s="73" t="inlineStr">
        <is>
          <t>620991121.S</t>
        </is>
      </c>
      <c r="F286" s="74" t="inlineStr">
        <is>
          <t>Zakrývanie výplní vonkajších otvorov s rámami a zárubňami, zábradlí, oplechovania, atď. zhotovené z lešenia akýmkoľvek spôsobom</t>
        </is>
      </c>
      <c r="G286" s="75" t="inlineStr">
        <is>
          <t>m2</t>
        </is>
      </c>
      <c r="H286" s="105" t="n">
        <v>51.39</v>
      </c>
      <c r="I286" s="77" t="n">
        <v>2.51</v>
      </c>
      <c r="J286" s="77">
        <f>ROUND(I286*H286,2)</f>
        <v/>
      </c>
      <c r="K286" s="78" t="inlineStr">
        <is>
          <t>CENEKON 2026/02</t>
        </is>
      </c>
      <c r="N286" s="46" t="inlineStr">
        <is>
          <t>základná</t>
        </is>
      </c>
      <c r="O286" s="103" t="n">
        <v>0</v>
      </c>
      <c r="P286" s="103">
        <f>O286*H286</f>
        <v/>
      </c>
      <c r="Q286" s="103" t="n">
        <v>3e-05</v>
      </c>
      <c r="R286" s="103">
        <f>Q286*H286</f>
        <v/>
      </c>
      <c r="S286" s="103" t="n">
        <v>0</v>
      </c>
      <c r="T286" s="103">
        <f>S286*H286</f>
        <v/>
      </c>
      <c r="AR286" s="1" t="inlineStr">
        <is>
          <t>4</t>
        </is>
      </c>
      <c r="AT286" s="1" t="inlineStr">
        <is>
          <t>K</t>
        </is>
      </c>
      <c r="AU286" s="1" t="inlineStr">
        <is>
          <t>2</t>
        </is>
      </c>
      <c r="AY286" s="1" t="inlineStr">
        <is>
          <t>ROZPOCET</t>
        </is>
      </c>
      <c r="BE286" s="31">
        <f>IF(N286="základná",J286,0)</f>
        <v/>
      </c>
      <c r="BF286" s="31">
        <f>IF(N286="znížená",J286,0)</f>
        <v/>
      </c>
      <c r="BG286" s="31">
        <f>IF(N286="zákl. prenesená",J286,0)</f>
        <v/>
      </c>
      <c r="BH286" s="31">
        <f>IF(N286="zníž. prenesená",J286,0)</f>
        <v/>
      </c>
      <c r="BI286" s="31">
        <f>IF(N286="nulová",J286,0)</f>
        <v/>
      </c>
      <c r="BJ286" s="1" t="inlineStr">
        <is>
          <t>2</t>
        </is>
      </c>
      <c r="BK286" s="31">
        <f>ROUND(I286*H286,2)</f>
        <v/>
      </c>
      <c r="BL286" s="1" t="inlineStr">
        <is>
          <t>4</t>
        </is>
      </c>
      <c r="BM286" s="1" t="inlineStr">
        <is>
          <t>-512664029</t>
        </is>
      </c>
    </row>
    <row r="287">
      <c r="D287" s="79" t="inlineStr">
        <is>
          <t>VV</t>
        </is>
      </c>
      <c r="F287" s="80" t="inlineStr">
        <is>
          <t>plocha výplní otvorov (012) V024 = 51,39 m2</t>
        </is>
      </c>
      <c r="H287" s="106" t="n">
        <v>51.39</v>
      </c>
      <c r="AT287" s="1" t="inlineStr">
        <is>
          <t>VV</t>
        </is>
      </c>
      <c r="AU287" s="1" t="inlineStr">
        <is>
          <t>2</t>
        </is>
      </c>
      <c r="AV287" s="2" t="inlineStr">
        <is>
          <t>2</t>
        </is>
      </c>
      <c r="AW287" s="2" t="inlineStr">
        <is>
          <t>True</t>
        </is>
      </c>
      <c r="AX287" s="2" t="inlineStr">
        <is>
          <t>1</t>
        </is>
      </c>
      <c r="AY287" s="1" t="inlineStr">
        <is>
          <t>ROZPOCET</t>
        </is>
      </c>
    </row>
    <row r="288" ht="22.8" customHeight="1">
      <c r="D288" s="67" t="inlineStr">
        <is>
          <t>D</t>
        </is>
      </c>
      <c r="E288" s="70" t="inlineStr">
        <is>
          <t>9</t>
        </is>
      </c>
      <c r="F288" s="70" t="inlineStr">
        <is>
          <t>Ostatné konštrukcie a práce, búranie</t>
        </is>
      </c>
      <c r="J288" s="71">
        <f>BK288</f>
        <v/>
      </c>
      <c r="P288" s="103">
        <f>SUM(P289:P298)</f>
        <v/>
      </c>
      <c r="R288" s="103">
        <f>SUM(R289:R298)</f>
        <v/>
      </c>
      <c r="T288" s="103">
        <f>SUM(T289:T298)</f>
        <v/>
      </c>
      <c r="AR288" s="1" t="inlineStr">
        <is>
          <t>1</t>
        </is>
      </c>
      <c r="AT288" s="46" t="inlineStr">
        <is>
          <t>D</t>
        </is>
      </c>
      <c r="AU288" s="46" t="inlineStr">
        <is>
          <t>1</t>
        </is>
      </c>
      <c r="AY288" s="1" t="inlineStr">
        <is>
          <t>ROZPOCET</t>
        </is>
      </c>
      <c r="BK288" s="31">
        <f>SUM(BK289:BK298)</f>
        <v/>
      </c>
    </row>
    <row r="289" ht="24" customHeight="1">
      <c r="C289" s="72" t="inlineStr">
        <is>
          <t>71</t>
        </is>
      </c>
      <c r="D289" s="72" t="inlineStr">
        <is>
          <t>K</t>
        </is>
      </c>
      <c r="E289" s="73" t="inlineStr">
        <is>
          <t>941942001.S</t>
        </is>
      </c>
      <c r="F289" s="74" t="inlineStr">
        <is>
          <t>Montáž lešenia rámového systémového s podlahami šírky do 0,75 m, výšky do 10 m</t>
        </is>
      </c>
      <c r="G289" s="75" t="inlineStr">
        <is>
          <t>m2</t>
        </is>
      </c>
      <c r="H289" s="105" t="n">
        <v>370.6</v>
      </c>
      <c r="I289" s="77" t="n">
        <v>2.78</v>
      </c>
      <c r="J289" s="77">
        <f>ROUND(I289*H289,2)</f>
        <v/>
      </c>
      <c r="K289" s="78" t="inlineStr">
        <is>
          <t>CENEKON 2026/02</t>
        </is>
      </c>
      <c r="N289" s="46" t="inlineStr">
        <is>
          <t>základná</t>
        </is>
      </c>
      <c r="O289" s="103" t="n">
        <v>0</v>
      </c>
      <c r="P289" s="103">
        <f>O289*H289</f>
        <v/>
      </c>
      <c r="Q289" s="103" t="n">
        <v>0.01653</v>
      </c>
      <c r="R289" s="103">
        <f>Q289*H289</f>
        <v/>
      </c>
      <c r="S289" s="103" t="n">
        <v>0</v>
      </c>
      <c r="T289" s="103">
        <f>S289*H289</f>
        <v/>
      </c>
      <c r="AR289" s="1" t="inlineStr">
        <is>
          <t>4</t>
        </is>
      </c>
      <c r="AT289" s="1" t="inlineStr">
        <is>
          <t>K</t>
        </is>
      </c>
      <c r="AU289" s="1" t="inlineStr">
        <is>
          <t>2</t>
        </is>
      </c>
      <c r="AY289" s="1" t="inlineStr">
        <is>
          <t>ROZPOCET</t>
        </is>
      </c>
      <c r="BE289" s="31">
        <f>IF(N289="základná",J289,0)</f>
        <v/>
      </c>
      <c r="BF289" s="31">
        <f>IF(N289="znížená",J289,0)</f>
        <v/>
      </c>
      <c r="BG289" s="31">
        <f>IF(N289="zákl. prenesená",J289,0)</f>
        <v/>
      </c>
      <c r="BH289" s="31">
        <f>IF(N289="zníž. prenesená",J289,0)</f>
        <v/>
      </c>
      <c r="BI289" s="31">
        <f>IF(N289="nulová",J289,0)</f>
        <v/>
      </c>
      <c r="BJ289" s="1" t="inlineStr">
        <is>
          <t>2</t>
        </is>
      </c>
      <c r="BK289" s="31">
        <f>ROUND(I289*H289,2)</f>
        <v/>
      </c>
      <c r="BL289" s="1" t="inlineStr">
        <is>
          <t>4</t>
        </is>
      </c>
      <c r="BM289" s="1" t="inlineStr">
        <is>
          <t>-30898850</t>
        </is>
      </c>
    </row>
    <row r="290">
      <c r="D290" s="79" t="inlineStr">
        <is>
          <t>VV</t>
        </is>
      </c>
      <c r="F290" s="80" t="inlineStr">
        <is>
          <t>V057: (78,78+8 × 0,8) × 4,0+29,88 = 370,6</t>
        </is>
      </c>
      <c r="H290" s="106" t="n">
        <v>370.6</v>
      </c>
      <c r="AT290" s="1" t="inlineStr">
        <is>
          <t>VV</t>
        </is>
      </c>
      <c r="AU290" s="1" t="inlineStr">
        <is>
          <t>2</t>
        </is>
      </c>
      <c r="AV290" s="2" t="inlineStr">
        <is>
          <t>2</t>
        </is>
      </c>
      <c r="AW290" s="2" t="inlineStr">
        <is>
          <t>True</t>
        </is>
      </c>
      <c r="AX290" s="2" t="inlineStr">
        <is>
          <t>1</t>
        </is>
      </c>
      <c r="AY290" s="1" t="inlineStr">
        <is>
          <t>ROZPOCET</t>
        </is>
      </c>
    </row>
    <row r="291" ht="36" customHeight="1">
      <c r="C291" s="72" t="inlineStr">
        <is>
          <t>72</t>
        </is>
      </c>
      <c r="D291" s="72" t="inlineStr">
        <is>
          <t>K</t>
        </is>
      </c>
      <c r="E291" s="73" t="inlineStr">
        <is>
          <t>941942901.S</t>
        </is>
      </c>
      <c r="F291" s="74" t="inlineStr">
        <is>
          <t>Príplatok za prvý a každý ďalší i začatý týždeň použitia lešenia rámového systémového šírky do 0,75 m, výšky do 10 m</t>
        </is>
      </c>
      <c r="G291" s="75" t="inlineStr">
        <is>
          <t>m2</t>
        </is>
      </c>
      <c r="H291" s="105" t="n">
        <v>3335.4</v>
      </c>
      <c r="I291" s="77" t="n">
        <v>1.09</v>
      </c>
      <c r="J291" s="77">
        <f>ROUND(I291*H291,2)</f>
        <v/>
      </c>
      <c r="K291" s="78" t="inlineStr">
        <is>
          <t>CENEKON 2026/02</t>
        </is>
      </c>
      <c r="N291" s="46" t="inlineStr">
        <is>
          <t>základná</t>
        </is>
      </c>
      <c r="O291" s="103" t="n">
        <v>0</v>
      </c>
      <c r="P291" s="103">
        <f>O291*H291</f>
        <v/>
      </c>
      <c r="Q291" s="103" t="n">
        <v>0</v>
      </c>
      <c r="R291" s="103">
        <f>Q291*H291</f>
        <v/>
      </c>
      <c r="S291" s="103" t="n">
        <v>0</v>
      </c>
      <c r="T291" s="103">
        <f>S291*H291</f>
        <v/>
      </c>
      <c r="AR291" s="1" t="inlineStr">
        <is>
          <t>4</t>
        </is>
      </c>
      <c r="AT291" s="1" t="inlineStr">
        <is>
          <t>K</t>
        </is>
      </c>
      <c r="AU291" s="1" t="inlineStr">
        <is>
          <t>2</t>
        </is>
      </c>
      <c r="AY291" s="1" t="inlineStr">
        <is>
          <t>ROZPOCET</t>
        </is>
      </c>
      <c r="BE291" s="31">
        <f>IF(N291="základná",J291,0)</f>
        <v/>
      </c>
      <c r="BF291" s="31">
        <f>IF(N291="znížená",J291,0)</f>
        <v/>
      </c>
      <c r="BG291" s="31">
        <f>IF(N291="zákl. prenesená",J291,0)</f>
        <v/>
      </c>
      <c r="BH291" s="31">
        <f>IF(N291="zníž. prenesená",J291,0)</f>
        <v/>
      </c>
      <c r="BI291" s="31">
        <f>IF(N291="nulová",J291,0)</f>
        <v/>
      </c>
      <c r="BJ291" s="1" t="inlineStr">
        <is>
          <t>2</t>
        </is>
      </c>
      <c r="BK291" s="31">
        <f>ROUND(I291*H291,2)</f>
        <v/>
      </c>
      <c r="BL291" s="1" t="inlineStr">
        <is>
          <t>4</t>
        </is>
      </c>
      <c r="BM291" s="1" t="inlineStr">
        <is>
          <t>646931846</t>
        </is>
      </c>
    </row>
    <row r="292">
      <c r="D292" s="79" t="inlineStr">
        <is>
          <t>VV</t>
        </is>
      </c>
      <c r="F292" s="80" t="inlineStr">
        <is>
          <t>V057 × 9 týždňov (P-17, 2 mesiace): 370,6 × 9 = 3335,4</t>
        </is>
      </c>
      <c r="H292" s="106" t="n">
        <v>3335.4</v>
      </c>
      <c r="AT292" s="1" t="inlineStr">
        <is>
          <t>VV</t>
        </is>
      </c>
      <c r="AU292" s="1" t="inlineStr">
        <is>
          <t>2</t>
        </is>
      </c>
      <c r="AV292" s="2" t="inlineStr">
        <is>
          <t>2</t>
        </is>
      </c>
      <c r="AW292" s="2" t="inlineStr">
        <is>
          <t>True</t>
        </is>
      </c>
      <c r="AX292" s="2" t="inlineStr">
        <is>
          <t>1</t>
        </is>
      </c>
      <c r="AY292" s="1" t="inlineStr">
        <is>
          <t>ROZPOCET</t>
        </is>
      </c>
    </row>
    <row r="293" ht="24" customHeight="1">
      <c r="C293" s="72" t="inlineStr">
        <is>
          <t>73</t>
        </is>
      </c>
      <c r="D293" s="72" t="inlineStr">
        <is>
          <t>K</t>
        </is>
      </c>
      <c r="E293" s="73" t="inlineStr">
        <is>
          <t>941942801.S</t>
        </is>
      </c>
      <c r="F293" s="74" t="inlineStr">
        <is>
          <t>Demontáž lešenia rámového systémového s podlahami šírky do 0,75 m, výšky do 10 m</t>
        </is>
      </c>
      <c r="G293" s="75" t="inlineStr">
        <is>
          <t>m2</t>
        </is>
      </c>
      <c r="H293" s="105" t="n">
        <v>370.6</v>
      </c>
      <c r="I293" s="77" t="n">
        <v>2.12</v>
      </c>
      <c r="J293" s="77">
        <f>ROUND(I293*H293,2)</f>
        <v/>
      </c>
      <c r="K293" s="78" t="inlineStr">
        <is>
          <t>CENEKON 2026/02</t>
        </is>
      </c>
      <c r="N293" s="46" t="inlineStr">
        <is>
          <t>základná</t>
        </is>
      </c>
      <c r="O293" s="103" t="n">
        <v>0</v>
      </c>
      <c r="P293" s="103">
        <f>O293*H293</f>
        <v/>
      </c>
      <c r="Q293" s="103" t="n">
        <v>0</v>
      </c>
      <c r="R293" s="103">
        <f>Q293*H293</f>
        <v/>
      </c>
      <c r="S293" s="103" t="n">
        <v>0</v>
      </c>
      <c r="T293" s="103">
        <f>S293*H293</f>
        <v/>
      </c>
      <c r="AR293" s="1" t="inlineStr">
        <is>
          <t>4</t>
        </is>
      </c>
      <c r="AT293" s="1" t="inlineStr">
        <is>
          <t>K</t>
        </is>
      </c>
      <c r="AU293" s="1" t="inlineStr">
        <is>
          <t>2</t>
        </is>
      </c>
      <c r="AY293" s="1" t="inlineStr">
        <is>
          <t>ROZPOCET</t>
        </is>
      </c>
      <c r="BE293" s="31">
        <f>IF(N293="základná",J293,0)</f>
        <v/>
      </c>
      <c r="BF293" s="31">
        <f>IF(N293="znížená",J293,0)</f>
        <v/>
      </c>
      <c r="BG293" s="31">
        <f>IF(N293="zákl. prenesená",J293,0)</f>
        <v/>
      </c>
      <c r="BH293" s="31">
        <f>IF(N293="zníž. prenesená",J293,0)</f>
        <v/>
      </c>
      <c r="BI293" s="31">
        <f>IF(N293="nulová",J293,0)</f>
        <v/>
      </c>
      <c r="BJ293" s="1" t="inlineStr">
        <is>
          <t>2</t>
        </is>
      </c>
      <c r="BK293" s="31">
        <f>ROUND(I293*H293,2)</f>
        <v/>
      </c>
      <c r="BL293" s="1" t="inlineStr">
        <is>
          <t>4</t>
        </is>
      </c>
      <c r="BM293" s="1" t="inlineStr">
        <is>
          <t>745906227</t>
        </is>
      </c>
    </row>
    <row r="294">
      <c r="D294" s="79" t="inlineStr">
        <is>
          <t>VV</t>
        </is>
      </c>
      <c r="F294" s="80" t="inlineStr">
        <is>
          <t>V057: (78,78+8 × 0,8) × 4,0+29,88 = 370,6</t>
        </is>
      </c>
      <c r="H294" s="106" t="n">
        <v>370.6</v>
      </c>
      <c r="AT294" s="1" t="inlineStr">
        <is>
          <t>VV</t>
        </is>
      </c>
      <c r="AU294" s="1" t="inlineStr">
        <is>
          <t>2</t>
        </is>
      </c>
      <c r="AV294" s="2" t="inlineStr">
        <is>
          <t>2</t>
        </is>
      </c>
      <c r="AW294" s="2" t="inlineStr">
        <is>
          <t>True</t>
        </is>
      </c>
      <c r="AX294" s="2" t="inlineStr">
        <is>
          <t>1</t>
        </is>
      </c>
      <c r="AY294" s="1" t="inlineStr">
        <is>
          <t>ROZPOCET</t>
        </is>
      </c>
    </row>
    <row r="295" ht="24" customHeight="1">
      <c r="C295" s="72" t="inlineStr">
        <is>
          <t>74</t>
        </is>
      </c>
      <c r="D295" s="72" t="inlineStr">
        <is>
          <t>K</t>
        </is>
      </c>
      <c r="E295" s="73" t="inlineStr">
        <is>
          <t>952901111.S</t>
        </is>
      </c>
      <c r="F295" s="74" t="inlineStr">
        <is>
          <t>Vyčistenie budov pri výške podlaží do 4 m</t>
        </is>
      </c>
      <c r="G295" s="75" t="inlineStr">
        <is>
          <t>m2</t>
        </is>
      </c>
      <c r="H295" s="105" t="n">
        <v>186.45</v>
      </c>
      <c r="I295" s="77" t="n">
        <v>6.48</v>
      </c>
      <c r="J295" s="77">
        <f>ROUND(I295*H295,2)</f>
        <v/>
      </c>
      <c r="K295" s="78" t="inlineStr">
        <is>
          <t>CENEKON 2026/02</t>
        </is>
      </c>
      <c r="N295" s="46" t="inlineStr">
        <is>
          <t>základná</t>
        </is>
      </c>
      <c r="O295" s="103" t="n">
        <v>0</v>
      </c>
      <c r="P295" s="103">
        <f>O295*H295</f>
        <v/>
      </c>
      <c r="Q295" s="103" t="n">
        <v>5e-05</v>
      </c>
      <c r="R295" s="103">
        <f>Q295*H295</f>
        <v/>
      </c>
      <c r="S295" s="103" t="n">
        <v>0</v>
      </c>
      <c r="T295" s="103">
        <f>S295*H295</f>
        <v/>
      </c>
      <c r="AR295" s="1" t="inlineStr">
        <is>
          <t>4</t>
        </is>
      </c>
      <c r="AT295" s="1" t="inlineStr">
        <is>
          <t>K</t>
        </is>
      </c>
      <c r="AU295" s="1" t="inlineStr">
        <is>
          <t>2</t>
        </is>
      </c>
      <c r="AY295" s="1" t="inlineStr">
        <is>
          <t>ROZPOCET</t>
        </is>
      </c>
      <c r="BE295" s="31">
        <f>IF(N295="základná",J295,0)</f>
        <v/>
      </c>
      <c r="BF295" s="31">
        <f>IF(N295="znížená",J295,0)</f>
        <v/>
      </c>
      <c r="BG295" s="31">
        <f>IF(N295="zákl. prenesená",J295,0)</f>
        <v/>
      </c>
      <c r="BH295" s="31">
        <f>IF(N295="zníž. prenesená",J295,0)</f>
        <v/>
      </c>
      <c r="BI295" s="31">
        <f>IF(N295="nulová",J295,0)</f>
        <v/>
      </c>
      <c r="BJ295" s="1" t="inlineStr">
        <is>
          <t>2</t>
        </is>
      </c>
      <c r="BK295" s="31">
        <f>ROUND(I295*H295,2)</f>
        <v/>
      </c>
      <c r="BL295" s="1" t="inlineStr">
        <is>
          <t>4</t>
        </is>
      </c>
      <c r="BM295" s="1" t="inlineStr">
        <is>
          <t>-591019808</t>
        </is>
      </c>
    </row>
    <row r="296">
      <c r="D296" s="79" t="inlineStr">
        <is>
          <t>VV</t>
        </is>
      </c>
      <c r="F296" s="80" t="inlineStr">
        <is>
          <t>V037: 106,54+17,93+61,98 = 186,45</t>
        </is>
      </c>
      <c r="H296" s="106" t="n">
        <v>186.45</v>
      </c>
      <c r="AT296" s="1" t="inlineStr">
        <is>
          <t>VV</t>
        </is>
      </c>
      <c r="AU296" s="1" t="inlineStr">
        <is>
          <t>2</t>
        </is>
      </c>
      <c r="AV296" s="2" t="inlineStr">
        <is>
          <t>2</t>
        </is>
      </c>
      <c r="AW296" s="2" t="inlineStr">
        <is>
          <t>True</t>
        </is>
      </c>
      <c r="AX296" s="2" t="inlineStr">
        <is>
          <t>1</t>
        </is>
      </c>
      <c r="AY296" s="1" t="inlineStr">
        <is>
          <t>ROZPOCET</t>
        </is>
      </c>
    </row>
    <row r="297" ht="24" customHeight="1">
      <c r="C297" s="72" t="inlineStr">
        <is>
          <t>75</t>
        </is>
      </c>
      <c r="D297" s="72" t="inlineStr">
        <is>
          <t>K</t>
        </is>
      </c>
      <c r="E297" s="73" t="inlineStr">
        <is>
          <t>941955004.S</t>
        </is>
      </c>
      <c r="F297" s="74" t="inlineStr">
        <is>
          <t>Lešenie ľahké pracovné pomocné s výškou lešeňovej podlahy nad 2,50 do 3,5 m</t>
        </is>
      </c>
      <c r="G297" s="75" t="inlineStr">
        <is>
          <t>m2</t>
        </is>
      </c>
      <c r="H297" s="105" t="n">
        <v>52.27</v>
      </c>
      <c r="I297" s="77" t="n">
        <v>10.71</v>
      </c>
      <c r="J297" s="77">
        <f>ROUND(I297*H297,2)</f>
        <v/>
      </c>
      <c r="K297" s="78" t="inlineStr">
        <is>
          <t>CENEKON 2026/02</t>
        </is>
      </c>
      <c r="N297" s="46" t="inlineStr">
        <is>
          <t>základná</t>
        </is>
      </c>
      <c r="O297" s="103" t="n">
        <v>0</v>
      </c>
      <c r="P297" s="103">
        <f>O297*H297</f>
        <v/>
      </c>
      <c r="Q297" s="103" t="n">
        <v>0.00618</v>
      </c>
      <c r="R297" s="103">
        <f>Q297*H297</f>
        <v/>
      </c>
      <c r="S297" s="103" t="n">
        <v>0</v>
      </c>
      <c r="T297" s="103">
        <f>S297*H297</f>
        <v/>
      </c>
      <c r="AR297" s="1" t="inlineStr">
        <is>
          <t>4</t>
        </is>
      </c>
      <c r="AT297" s="1" t="inlineStr">
        <is>
          <t>K</t>
        </is>
      </c>
      <c r="AU297" s="1" t="inlineStr">
        <is>
          <t>2</t>
        </is>
      </c>
      <c r="AY297" s="1" t="inlineStr">
        <is>
          <t>ROZPOCET</t>
        </is>
      </c>
      <c r="BE297" s="31">
        <f>IF(N297="základná",J297,0)</f>
        <v/>
      </c>
      <c r="BF297" s="31">
        <f>IF(N297="znížená",J297,0)</f>
        <v/>
      </c>
      <c r="BG297" s="31">
        <f>IF(N297="zákl. prenesená",J297,0)</f>
        <v/>
      </c>
      <c r="BH297" s="31">
        <f>IF(N297="zníž. prenesená",J297,0)</f>
        <v/>
      </c>
      <c r="BI297" s="31">
        <f>IF(N297="nulová",J297,0)</f>
        <v/>
      </c>
      <c r="BJ297" s="1" t="inlineStr">
        <is>
          <t>2</t>
        </is>
      </c>
      <c r="BK297" s="31">
        <f>ROUND(I297*H297,2)</f>
        <v/>
      </c>
      <c r="BL297" s="1" t="inlineStr">
        <is>
          <t>4</t>
        </is>
      </c>
      <c r="BM297" s="1" t="inlineStr">
        <is>
          <t>-307046151</t>
        </is>
      </c>
    </row>
    <row r="298">
      <c r="D298" s="79" t="inlineStr">
        <is>
          <t>VV</t>
        </is>
      </c>
      <c r="F298" s="80" t="inlineStr">
        <is>
          <t>pomocné lešenie v miestnosti 1.05 (005) = 52,27 m2</t>
        </is>
      </c>
      <c r="H298" s="106" t="n">
        <v>52.27</v>
      </c>
      <c r="AT298" s="1" t="inlineStr">
        <is>
          <t>VV</t>
        </is>
      </c>
      <c r="AU298" s="1" t="inlineStr">
        <is>
          <t>2</t>
        </is>
      </c>
      <c r="AV298" s="2" t="inlineStr">
        <is>
          <t>2</t>
        </is>
      </c>
      <c r="AW298" s="2" t="inlineStr">
        <is>
          <t>True</t>
        </is>
      </c>
      <c r="AX298" s="2" t="inlineStr">
        <is>
          <t>1</t>
        </is>
      </c>
      <c r="AY298" s="1" t="inlineStr">
        <is>
          <t>ROZPOCET</t>
        </is>
      </c>
    </row>
    <row r="299" ht="22.8" customHeight="1">
      <c r="D299" s="67" t="inlineStr">
        <is>
          <t>D</t>
        </is>
      </c>
      <c r="E299" s="70" t="inlineStr">
        <is>
          <t>998</t>
        </is>
      </c>
      <c r="F299" s="70" t="inlineStr">
        <is>
          <t>Presun hmôt</t>
        </is>
      </c>
      <c r="J299" s="71">
        <f>BK299</f>
        <v/>
      </c>
      <c r="P299" s="103">
        <f>SUM(P300:P349)</f>
        <v/>
      </c>
      <c r="R299" s="103">
        <f>SUM(R300:R349)</f>
        <v/>
      </c>
      <c r="T299" s="103">
        <f>SUM(T300:T349)</f>
        <v/>
      </c>
      <c r="AR299" s="1" t="inlineStr">
        <is>
          <t>1</t>
        </is>
      </c>
      <c r="AT299" s="46" t="inlineStr">
        <is>
          <t>D</t>
        </is>
      </c>
      <c r="AU299" s="46" t="inlineStr">
        <is>
          <t>1</t>
        </is>
      </c>
      <c r="AY299" s="1" t="inlineStr">
        <is>
          <t>ROZPOCET</t>
        </is>
      </c>
      <c r="BK299" s="31">
        <f>SUM(BK300:BK349)</f>
        <v/>
      </c>
    </row>
    <row r="300" ht="24" customHeight="1">
      <c r="C300" s="72" t="inlineStr">
        <is>
          <t>76</t>
        </is>
      </c>
      <c r="D300" s="72" t="inlineStr">
        <is>
          <t>K</t>
        </is>
      </c>
      <c r="E300" s="73" t="inlineStr">
        <is>
          <t>998011002.S</t>
        </is>
      </c>
      <c r="F300" s="74" t="inlineStr">
        <is>
          <t>Presun hmôt pre budovy (801, 803, 812), zvislá konštr. z tehál, tvárnic, z kovu výšky do 12 m</t>
        </is>
      </c>
      <c r="G300" s="75" t="inlineStr">
        <is>
          <t>t</t>
        </is>
      </c>
      <c r="H300" s="105" t="n">
        <v>371.863</v>
      </c>
      <c r="I300" s="77" t="n">
        <v>11.17</v>
      </c>
      <c r="J300" s="77">
        <f>ROUND(I300*H300,2)</f>
        <v/>
      </c>
      <c r="K300" s="78" t="inlineStr">
        <is>
          <t>CENEKON 2026/02</t>
        </is>
      </c>
      <c r="N300" s="46" t="inlineStr">
        <is>
          <t>základná</t>
        </is>
      </c>
      <c r="O300" s="103" t="n">
        <v>0</v>
      </c>
      <c r="P300" s="103">
        <f>O300*H300</f>
        <v/>
      </c>
      <c r="Q300" s="103" t="n">
        <v>0</v>
      </c>
      <c r="R300" s="103">
        <f>Q300*H300</f>
        <v/>
      </c>
      <c r="S300" s="103" t="n">
        <v>0</v>
      </c>
      <c r="T300" s="103">
        <f>S300*H300</f>
        <v/>
      </c>
      <c r="AR300" s="1" t="inlineStr">
        <is>
          <t>4</t>
        </is>
      </c>
      <c r="AT300" s="1" t="inlineStr">
        <is>
          <t>K</t>
        </is>
      </c>
      <c r="AU300" s="1" t="inlineStr">
        <is>
          <t>2</t>
        </is>
      </c>
      <c r="AY300" s="1" t="inlineStr">
        <is>
          <t>ROZPOCET</t>
        </is>
      </c>
      <c r="BE300" s="31">
        <f>IF(N300="základná",J300,0)</f>
        <v/>
      </c>
      <c r="BF300" s="31">
        <f>IF(N300="znížená",J300,0)</f>
        <v/>
      </c>
      <c r="BG300" s="31">
        <f>IF(N300="zákl. prenesená",J300,0)</f>
        <v/>
      </c>
      <c r="BH300" s="31">
        <f>IF(N300="zníž. prenesená",J300,0)</f>
        <v/>
      </c>
      <c r="BI300" s="31">
        <f>IF(N300="nulová",J300,0)</f>
        <v/>
      </c>
      <c r="BJ300" s="1" t="inlineStr">
        <is>
          <t>2</t>
        </is>
      </c>
      <c r="BK300" s="31">
        <f>ROUND(I300*H300,2)</f>
        <v/>
      </c>
      <c r="BL300" s="1" t="inlineStr">
        <is>
          <t>4</t>
        </is>
      </c>
      <c r="BM300" s="1" t="inlineStr">
        <is>
          <t>89452409</t>
        </is>
      </c>
    </row>
    <row r="301">
      <c r="D301" s="79" t="inlineStr">
        <is>
          <t>VV</t>
        </is>
      </c>
      <c r="F301" s="80" t="inlineStr">
        <is>
          <t>súčet hmotností položiek dielu (2 - Zakladanie, 3 - Zvislé a kompletné konštrukcie, 4 - Vodorovné konštrukcie, 6 - Úpravy povrchov, podlahy, osadenie, 6 - Podlahy a potery) = 371,863 t</t>
        </is>
      </c>
      <c r="H301" s="106" t="n">
        <v>371.863</v>
      </c>
      <c r="AT301" s="1" t="inlineStr">
        <is>
          <t>VV</t>
        </is>
      </c>
      <c r="AU301" s="1" t="inlineStr">
        <is>
          <t>2</t>
        </is>
      </c>
      <c r="AV301" s="2" t="inlineStr">
        <is>
          <t>2</t>
        </is>
      </c>
      <c r="AW301" s="2" t="inlineStr">
        <is>
          <t>True</t>
        </is>
      </c>
      <c r="AX301" s="2" t="inlineStr">
        <is>
          <t>1</t>
        </is>
      </c>
      <c r="AY301" s="1" t="inlineStr">
        <is>
          <t>ROZPOCET</t>
        </is>
      </c>
    </row>
    <row r="302" ht="24" customHeight="1">
      <c r="C302" s="72" t="inlineStr">
        <is>
          <t>77</t>
        </is>
      </c>
      <c r="D302" s="72" t="inlineStr">
        <is>
          <t>K</t>
        </is>
      </c>
      <c r="E302" s="73" t="inlineStr">
        <is>
          <t>998711102.S</t>
        </is>
      </c>
      <c r="F302" s="74" t="inlineStr">
        <is>
          <t>Presun hmôt pre izoláciu proti vode v objektoch výšky nad 6 do 12 m</t>
        </is>
      </c>
      <c r="G302" s="75" t="inlineStr">
        <is>
          <t>t</t>
        </is>
      </c>
      <c r="H302" s="105" t="n">
        <v>1.886</v>
      </c>
      <c r="I302" s="77" t="n">
        <v>46.27</v>
      </c>
      <c r="J302" s="77">
        <f>ROUND(I302*H302,2)</f>
        <v/>
      </c>
      <c r="K302" s="78" t="inlineStr">
        <is>
          <t>CENEKON 2026/02</t>
        </is>
      </c>
      <c r="N302" s="46" t="inlineStr">
        <is>
          <t>základná</t>
        </is>
      </c>
      <c r="O302" s="103" t="n">
        <v>0</v>
      </c>
      <c r="P302" s="103">
        <f>O302*H302</f>
        <v/>
      </c>
      <c r="Q302" s="103" t="n">
        <v>0</v>
      </c>
      <c r="R302" s="103">
        <f>Q302*H302</f>
        <v/>
      </c>
      <c r="S302" s="103" t="n">
        <v>0</v>
      </c>
      <c r="T302" s="103">
        <f>S302*H302</f>
        <v/>
      </c>
      <c r="AR302" s="1" t="inlineStr">
        <is>
          <t>4</t>
        </is>
      </c>
      <c r="AT302" s="1" t="inlineStr">
        <is>
          <t>K</t>
        </is>
      </c>
      <c r="AU302" s="1" t="inlineStr">
        <is>
          <t>2</t>
        </is>
      </c>
      <c r="AY302" s="1" t="inlineStr">
        <is>
          <t>ROZPOCET</t>
        </is>
      </c>
      <c r="BE302" s="31">
        <f>IF(N302="základná",J302,0)</f>
        <v/>
      </c>
      <c r="BF302" s="31">
        <f>IF(N302="znížená",J302,0)</f>
        <v/>
      </c>
      <c r="BG302" s="31">
        <f>IF(N302="zákl. prenesená",J302,0)</f>
        <v/>
      </c>
      <c r="BH302" s="31">
        <f>IF(N302="zníž. prenesená",J302,0)</f>
        <v/>
      </c>
      <c r="BI302" s="31">
        <f>IF(N302="nulová",J302,0)</f>
        <v/>
      </c>
      <c r="BJ302" s="1" t="inlineStr">
        <is>
          <t>2</t>
        </is>
      </c>
      <c r="BK302" s="31">
        <f>ROUND(I302*H302,2)</f>
        <v/>
      </c>
      <c r="BL302" s="1" t="inlineStr">
        <is>
          <t>4</t>
        </is>
      </c>
      <c r="BM302" s="1" t="inlineStr">
        <is>
          <t>-1888223097</t>
        </is>
      </c>
    </row>
    <row r="303">
      <c r="D303" s="79" t="inlineStr">
        <is>
          <t>VV</t>
        </is>
      </c>
      <c r="F303" s="80" t="inlineStr">
        <is>
          <t>súčet hmotností položiek dielu (711 - Izolácie proti vode, vlhkosti a plynom) = 1,886 t</t>
        </is>
      </c>
      <c r="H303" s="106" t="n">
        <v>1.886</v>
      </c>
      <c r="AT303" s="1" t="inlineStr">
        <is>
          <t>VV</t>
        </is>
      </c>
      <c r="AU303" s="1" t="inlineStr">
        <is>
          <t>2</t>
        </is>
      </c>
      <c r="AV303" s="2" t="inlineStr">
        <is>
          <t>2</t>
        </is>
      </c>
      <c r="AW303" s="2" t="inlineStr">
        <is>
          <t>True</t>
        </is>
      </c>
      <c r="AX303" s="2" t="inlineStr">
        <is>
          <t>1</t>
        </is>
      </c>
      <c r="AY303" s="1" t="inlineStr">
        <is>
          <t>ROZPOCET</t>
        </is>
      </c>
    </row>
    <row r="304" ht="24" customHeight="1">
      <c r="C304" s="72" t="inlineStr">
        <is>
          <t>78</t>
        </is>
      </c>
      <c r="D304" s="72" t="inlineStr">
        <is>
          <t>K</t>
        </is>
      </c>
      <c r="E304" s="73" t="inlineStr">
        <is>
          <t>998712102.S</t>
        </is>
      </c>
      <c r="F304" s="74" t="inlineStr">
        <is>
          <t>Presun hmôt pre izoláciu povlakovej krytiny v objektoch výšky nad 6 do 12 m</t>
        </is>
      </c>
      <c r="G304" s="75" t="inlineStr">
        <is>
          <t>t</t>
        </is>
      </c>
      <c r="H304" s="105" t="n">
        <v>0.112</v>
      </c>
      <c r="I304" s="77" t="n">
        <v>49.18</v>
      </c>
      <c r="J304" s="77">
        <f>ROUND(I304*H304,2)</f>
        <v/>
      </c>
      <c r="K304" s="78" t="inlineStr">
        <is>
          <t>CENEKON 2026/02</t>
        </is>
      </c>
      <c r="N304" s="46" t="inlineStr">
        <is>
          <t>základná</t>
        </is>
      </c>
      <c r="O304" s="103" t="n">
        <v>0</v>
      </c>
      <c r="P304" s="103">
        <f>O304*H304</f>
        <v/>
      </c>
      <c r="Q304" s="103" t="n">
        <v>0</v>
      </c>
      <c r="R304" s="103">
        <f>Q304*H304</f>
        <v/>
      </c>
      <c r="S304" s="103" t="n">
        <v>0</v>
      </c>
      <c r="T304" s="103">
        <f>S304*H304</f>
        <v/>
      </c>
      <c r="AR304" s="1" t="inlineStr">
        <is>
          <t>4</t>
        </is>
      </c>
      <c r="AT304" s="1" t="inlineStr">
        <is>
          <t>K</t>
        </is>
      </c>
      <c r="AU304" s="1" t="inlineStr">
        <is>
          <t>2</t>
        </is>
      </c>
      <c r="AY304" s="1" t="inlineStr">
        <is>
          <t>ROZPOCET</t>
        </is>
      </c>
      <c r="BE304" s="31">
        <f>IF(N304="základná",J304,0)</f>
        <v/>
      </c>
      <c r="BF304" s="31">
        <f>IF(N304="znížená",J304,0)</f>
        <v/>
      </c>
      <c r="BG304" s="31">
        <f>IF(N304="zákl. prenesená",J304,0)</f>
        <v/>
      </c>
      <c r="BH304" s="31">
        <f>IF(N304="zníž. prenesená",J304,0)</f>
        <v/>
      </c>
      <c r="BI304" s="31">
        <f>IF(N304="nulová",J304,0)</f>
        <v/>
      </c>
      <c r="BJ304" s="1" t="inlineStr">
        <is>
          <t>2</t>
        </is>
      </c>
      <c r="BK304" s="31">
        <f>ROUND(I304*H304,2)</f>
        <v/>
      </c>
      <c r="BL304" s="1" t="inlineStr">
        <is>
          <t>4</t>
        </is>
      </c>
      <c r="BM304" s="1" t="inlineStr">
        <is>
          <t>2074726047</t>
        </is>
      </c>
    </row>
    <row r="305">
      <c r="D305" s="79" t="inlineStr">
        <is>
          <t>VV</t>
        </is>
      </c>
      <c r="F305" s="80" t="inlineStr">
        <is>
          <t>súčet hmotností položiek dielu (712 - Izolácie striech, povlakové krytiny) = 0,112 t</t>
        </is>
      </c>
      <c r="H305" s="106" t="n">
        <v>0.112</v>
      </c>
      <c r="AT305" s="1" t="inlineStr">
        <is>
          <t>VV</t>
        </is>
      </c>
      <c r="AU305" s="1" t="inlineStr">
        <is>
          <t>2</t>
        </is>
      </c>
      <c r="AV305" s="2" t="inlineStr">
        <is>
          <t>2</t>
        </is>
      </c>
      <c r="AW305" s="2" t="inlineStr">
        <is>
          <t>True</t>
        </is>
      </c>
      <c r="AX305" s="2" t="inlineStr">
        <is>
          <t>1</t>
        </is>
      </c>
      <c r="AY305" s="1" t="inlineStr">
        <is>
          <t>ROZPOCET</t>
        </is>
      </c>
    </row>
    <row r="306" ht="24" customHeight="1">
      <c r="C306" s="72" t="inlineStr">
        <is>
          <t>79</t>
        </is>
      </c>
      <c r="D306" s="72" t="inlineStr">
        <is>
          <t>K</t>
        </is>
      </c>
      <c r="E306" s="73" t="inlineStr">
        <is>
          <t>998713102.S</t>
        </is>
      </c>
      <c r="F306" s="74" t="inlineStr">
        <is>
          <t>Presun hmôt pre izolácie tepelné v objektoch výšky nad 6 m do 12 m</t>
        </is>
      </c>
      <c r="G306" s="75" t="inlineStr">
        <is>
          <t>t</t>
        </is>
      </c>
      <c r="H306" s="105" t="n">
        <v>3.116</v>
      </c>
      <c r="I306" s="77" t="n">
        <v>49.35</v>
      </c>
      <c r="J306" s="77">
        <f>ROUND(I306*H306,2)</f>
        <v/>
      </c>
      <c r="K306" s="78" t="inlineStr">
        <is>
          <t>CENEKON 2026/02</t>
        </is>
      </c>
      <c r="N306" s="46" t="inlineStr">
        <is>
          <t>základná</t>
        </is>
      </c>
      <c r="O306" s="103" t="n">
        <v>0</v>
      </c>
      <c r="P306" s="103">
        <f>O306*H306</f>
        <v/>
      </c>
      <c r="Q306" s="103" t="n">
        <v>0</v>
      </c>
      <c r="R306" s="103">
        <f>Q306*H306</f>
        <v/>
      </c>
      <c r="S306" s="103" t="n">
        <v>0</v>
      </c>
      <c r="T306" s="103">
        <f>S306*H306</f>
        <v/>
      </c>
      <c r="AR306" s="1" t="inlineStr">
        <is>
          <t>4</t>
        </is>
      </c>
      <c r="AT306" s="1" t="inlineStr">
        <is>
          <t>K</t>
        </is>
      </c>
      <c r="AU306" s="1" t="inlineStr">
        <is>
          <t>2</t>
        </is>
      </c>
      <c r="AY306" s="1" t="inlineStr">
        <is>
          <t>ROZPOCET</t>
        </is>
      </c>
      <c r="BE306" s="31">
        <f>IF(N306="základná",J306,0)</f>
        <v/>
      </c>
      <c r="BF306" s="31">
        <f>IF(N306="znížená",J306,0)</f>
        <v/>
      </c>
      <c r="BG306" s="31">
        <f>IF(N306="zákl. prenesená",J306,0)</f>
        <v/>
      </c>
      <c r="BH306" s="31">
        <f>IF(N306="zníž. prenesená",J306,0)</f>
        <v/>
      </c>
      <c r="BI306" s="31">
        <f>IF(N306="nulová",J306,0)</f>
        <v/>
      </c>
      <c r="BJ306" s="1" t="inlineStr">
        <is>
          <t>2</t>
        </is>
      </c>
      <c r="BK306" s="31">
        <f>ROUND(I306*H306,2)</f>
        <v/>
      </c>
      <c r="BL306" s="1" t="inlineStr">
        <is>
          <t>4</t>
        </is>
      </c>
      <c r="BM306" s="1" t="inlineStr">
        <is>
          <t>-1541546023</t>
        </is>
      </c>
    </row>
    <row r="307">
      <c r="D307" s="79" t="inlineStr">
        <is>
          <t>VV</t>
        </is>
      </c>
      <c r="F307" s="80" t="inlineStr">
        <is>
          <t>súčet hmotností položiek dielu (713 - Izolácie tepelné) = 3,116 t</t>
        </is>
      </c>
      <c r="H307" s="106" t="n">
        <v>3.116</v>
      </c>
      <c r="AT307" s="1" t="inlineStr">
        <is>
          <t>VV</t>
        </is>
      </c>
      <c r="AU307" s="1" t="inlineStr">
        <is>
          <t>2</t>
        </is>
      </c>
      <c r="AV307" s="2" t="inlineStr">
        <is>
          <t>2</t>
        </is>
      </c>
      <c r="AW307" s="2" t="inlineStr">
        <is>
          <t>True</t>
        </is>
      </c>
      <c r="AX307" s="2" t="inlineStr">
        <is>
          <t>1</t>
        </is>
      </c>
      <c r="AY307" s="1" t="inlineStr">
        <is>
          <t>ROZPOCET</t>
        </is>
      </c>
    </row>
    <row r="308" ht="24" customHeight="1">
      <c r="C308" s="72" t="inlineStr">
        <is>
          <t>80</t>
        </is>
      </c>
      <c r="D308" s="72" t="inlineStr">
        <is>
          <t>K</t>
        </is>
      </c>
      <c r="E308" s="73" t="inlineStr">
        <is>
          <t>998762102.S</t>
        </is>
      </c>
      <c r="F308" s="74" t="inlineStr">
        <is>
          <t>Presun hmôt pre konštrukcie tesárske v objektoch výšky do 12 m</t>
        </is>
      </c>
      <c r="G308" s="75" t="inlineStr">
        <is>
          <t>t</t>
        </is>
      </c>
      <c r="H308" s="105" t="n">
        <v>11.028</v>
      </c>
      <c r="I308" s="77" t="n">
        <v>69.79000000000001</v>
      </c>
      <c r="J308" s="77">
        <f>ROUND(I308*H308,2)</f>
        <v/>
      </c>
      <c r="K308" s="78" t="inlineStr">
        <is>
          <t>CENEKON 2026/02</t>
        </is>
      </c>
      <c r="N308" s="46" t="inlineStr">
        <is>
          <t>základná</t>
        </is>
      </c>
      <c r="O308" s="103" t="n">
        <v>0</v>
      </c>
      <c r="P308" s="103">
        <f>O308*H308</f>
        <v/>
      </c>
      <c r="Q308" s="103" t="n">
        <v>0</v>
      </c>
      <c r="R308" s="103">
        <f>Q308*H308</f>
        <v/>
      </c>
      <c r="S308" s="103" t="n">
        <v>0</v>
      </c>
      <c r="T308" s="103">
        <f>S308*H308</f>
        <v/>
      </c>
      <c r="AR308" s="1" t="inlineStr">
        <is>
          <t>4</t>
        </is>
      </c>
      <c r="AT308" s="1" t="inlineStr">
        <is>
          <t>K</t>
        </is>
      </c>
      <c r="AU308" s="1" t="inlineStr">
        <is>
          <t>2</t>
        </is>
      </c>
      <c r="AY308" s="1" t="inlineStr">
        <is>
          <t>ROZPOCET</t>
        </is>
      </c>
      <c r="BE308" s="31">
        <f>IF(N308="základná",J308,0)</f>
        <v/>
      </c>
      <c r="BF308" s="31">
        <f>IF(N308="znížená",J308,0)</f>
        <v/>
      </c>
      <c r="BG308" s="31">
        <f>IF(N308="zákl. prenesená",J308,0)</f>
        <v/>
      </c>
      <c r="BH308" s="31">
        <f>IF(N308="zníž. prenesená",J308,0)</f>
        <v/>
      </c>
      <c r="BI308" s="31">
        <f>IF(N308="nulová",J308,0)</f>
        <v/>
      </c>
      <c r="BJ308" s="1" t="inlineStr">
        <is>
          <t>2</t>
        </is>
      </c>
      <c r="BK308" s="31">
        <f>ROUND(I308*H308,2)</f>
        <v/>
      </c>
      <c r="BL308" s="1" t="inlineStr">
        <is>
          <t>4</t>
        </is>
      </c>
      <c r="BM308" s="1" t="inlineStr">
        <is>
          <t>-201468291</t>
        </is>
      </c>
    </row>
    <row r="309">
      <c r="D309" s="79" t="inlineStr">
        <is>
          <t>VV</t>
        </is>
      </c>
      <c r="F309" s="80" t="inlineStr">
        <is>
          <t>súčet hmotností položiek dielu (762 - Konštrukcie tesárske) = 11,028 t</t>
        </is>
      </c>
      <c r="H309" s="106" t="n">
        <v>11.028</v>
      </c>
      <c r="AT309" s="1" t="inlineStr">
        <is>
          <t>VV</t>
        </is>
      </c>
      <c r="AU309" s="1" t="inlineStr">
        <is>
          <t>2</t>
        </is>
      </c>
      <c r="AV309" s="2" t="inlineStr">
        <is>
          <t>2</t>
        </is>
      </c>
      <c r="AW309" s="2" t="inlineStr">
        <is>
          <t>True</t>
        </is>
      </c>
      <c r="AX309" s="2" t="inlineStr">
        <is>
          <t>1</t>
        </is>
      </c>
      <c r="AY309" s="1" t="inlineStr">
        <is>
          <t>ROZPOCET</t>
        </is>
      </c>
    </row>
    <row r="310" ht="24" customHeight="1">
      <c r="C310" s="72" t="inlineStr">
        <is>
          <t>81</t>
        </is>
      </c>
      <c r="D310" s="72" t="inlineStr">
        <is>
          <t>K</t>
        </is>
      </c>
      <c r="E310" s="73" t="inlineStr">
        <is>
          <t>998763101.S</t>
        </is>
      </c>
      <c r="F310" s="74" t="inlineStr">
        <is>
          <t>Presun hmôt pre drevostavby v objektoch výšky do 12 m</t>
        </is>
      </c>
      <c r="G310" s="75" t="inlineStr">
        <is>
          <t>t</t>
        </is>
      </c>
      <c r="H310" s="105" t="n">
        <v>2.277</v>
      </c>
      <c r="I310" s="77" t="n">
        <v>56.53</v>
      </c>
      <c r="J310" s="77">
        <f>ROUND(I310*H310,2)</f>
        <v/>
      </c>
      <c r="K310" s="78" t="inlineStr">
        <is>
          <t>CENEKON 2026/02</t>
        </is>
      </c>
      <c r="N310" s="46" t="inlineStr">
        <is>
          <t>základná</t>
        </is>
      </c>
      <c r="O310" s="103" t="n">
        <v>0</v>
      </c>
      <c r="P310" s="103">
        <f>O310*H310</f>
        <v/>
      </c>
      <c r="Q310" s="103" t="n">
        <v>0</v>
      </c>
      <c r="R310" s="103">
        <f>Q310*H310</f>
        <v/>
      </c>
      <c r="S310" s="103" t="n">
        <v>0</v>
      </c>
      <c r="T310" s="103">
        <f>S310*H310</f>
        <v/>
      </c>
      <c r="AR310" s="1" t="inlineStr">
        <is>
          <t>4</t>
        </is>
      </c>
      <c r="AT310" s="1" t="inlineStr">
        <is>
          <t>K</t>
        </is>
      </c>
      <c r="AU310" s="1" t="inlineStr">
        <is>
          <t>2</t>
        </is>
      </c>
      <c r="AY310" s="1" t="inlineStr">
        <is>
          <t>ROZPOCET</t>
        </is>
      </c>
      <c r="BE310" s="31">
        <f>IF(N310="základná",J310,0)</f>
        <v/>
      </c>
      <c r="BF310" s="31">
        <f>IF(N310="znížená",J310,0)</f>
        <v/>
      </c>
      <c r="BG310" s="31">
        <f>IF(N310="zákl. prenesená",J310,0)</f>
        <v/>
      </c>
      <c r="BH310" s="31">
        <f>IF(N310="zníž. prenesená",J310,0)</f>
        <v/>
      </c>
      <c r="BI310" s="31">
        <f>IF(N310="nulová",J310,0)</f>
        <v/>
      </c>
      <c r="BJ310" s="1" t="inlineStr">
        <is>
          <t>2</t>
        </is>
      </c>
      <c r="BK310" s="31">
        <f>ROUND(I310*H310,2)</f>
        <v/>
      </c>
      <c r="BL310" s="1" t="inlineStr">
        <is>
          <t>4</t>
        </is>
      </c>
      <c r="BM310" s="1" t="inlineStr">
        <is>
          <t>-1793790533</t>
        </is>
      </c>
    </row>
    <row r="311">
      <c r="D311" s="79" t="inlineStr">
        <is>
          <t>VV</t>
        </is>
      </c>
      <c r="F311" s="80" t="inlineStr">
        <is>
          <t>súčet hmotností položiek dielu (763 - Konštrukcie - drevostavby) = 2,277 t</t>
        </is>
      </c>
      <c r="H311" s="106" t="n">
        <v>2.277</v>
      </c>
      <c r="AT311" s="1" t="inlineStr">
        <is>
          <t>VV</t>
        </is>
      </c>
      <c r="AU311" s="1" t="inlineStr">
        <is>
          <t>2</t>
        </is>
      </c>
      <c r="AV311" s="2" t="inlineStr">
        <is>
          <t>2</t>
        </is>
      </c>
      <c r="AW311" s="2" t="inlineStr">
        <is>
          <t>True</t>
        </is>
      </c>
      <c r="AX311" s="2" t="inlineStr">
        <is>
          <t>1</t>
        </is>
      </c>
      <c r="AY311" s="1" t="inlineStr">
        <is>
          <t>ROZPOCET</t>
        </is>
      </c>
    </row>
    <row r="312" ht="24" customHeight="1">
      <c r="C312" s="72" t="inlineStr">
        <is>
          <t>82</t>
        </is>
      </c>
      <c r="D312" s="72" t="inlineStr">
        <is>
          <t>K</t>
        </is>
      </c>
      <c r="E312" s="73" t="inlineStr">
        <is>
          <t>998764102.S</t>
        </is>
      </c>
      <c r="F312" s="74" t="inlineStr">
        <is>
          <t>Presun hmôt pre konštrukcie klampiarske v objektoch výšky nad 6 do 12 m</t>
        </is>
      </c>
      <c r="G312" s="75" t="inlineStr">
        <is>
          <t>t</t>
        </is>
      </c>
      <c r="H312" s="105" t="n">
        <v>0.592</v>
      </c>
      <c r="I312" s="77" t="n">
        <v>99.44</v>
      </c>
      <c r="J312" s="77">
        <f>ROUND(I312*H312,2)</f>
        <v/>
      </c>
      <c r="K312" s="78" t="inlineStr">
        <is>
          <t>CENEKON 2026/02</t>
        </is>
      </c>
      <c r="N312" s="46" t="inlineStr">
        <is>
          <t>základná</t>
        </is>
      </c>
      <c r="O312" s="103" t="n">
        <v>0</v>
      </c>
      <c r="P312" s="103">
        <f>O312*H312</f>
        <v/>
      </c>
      <c r="Q312" s="103" t="n">
        <v>0</v>
      </c>
      <c r="R312" s="103">
        <f>Q312*H312</f>
        <v/>
      </c>
      <c r="S312" s="103" t="n">
        <v>0</v>
      </c>
      <c r="T312" s="103">
        <f>S312*H312</f>
        <v/>
      </c>
      <c r="AR312" s="1" t="inlineStr">
        <is>
          <t>4</t>
        </is>
      </c>
      <c r="AT312" s="1" t="inlineStr">
        <is>
          <t>K</t>
        </is>
      </c>
      <c r="AU312" s="1" t="inlineStr">
        <is>
          <t>2</t>
        </is>
      </c>
      <c r="AY312" s="1" t="inlineStr">
        <is>
          <t>ROZPOCET</t>
        </is>
      </c>
      <c r="BE312" s="31">
        <f>IF(N312="základná",J312,0)</f>
        <v/>
      </c>
      <c r="BF312" s="31">
        <f>IF(N312="znížená",J312,0)</f>
        <v/>
      </c>
      <c r="BG312" s="31">
        <f>IF(N312="zákl. prenesená",J312,0)</f>
        <v/>
      </c>
      <c r="BH312" s="31">
        <f>IF(N312="zníž. prenesená",J312,0)</f>
        <v/>
      </c>
      <c r="BI312" s="31">
        <f>IF(N312="nulová",J312,0)</f>
        <v/>
      </c>
      <c r="BJ312" s="1" t="inlineStr">
        <is>
          <t>2</t>
        </is>
      </c>
      <c r="BK312" s="31">
        <f>ROUND(I312*H312,2)</f>
        <v/>
      </c>
      <c r="BL312" s="1" t="inlineStr">
        <is>
          <t>4</t>
        </is>
      </c>
      <c r="BM312" s="1" t="inlineStr">
        <is>
          <t>-2017415103</t>
        </is>
      </c>
    </row>
    <row r="313">
      <c r="D313" s="79" t="inlineStr">
        <is>
          <t>VV</t>
        </is>
      </c>
      <c r="F313" s="80" t="inlineStr">
        <is>
          <t>súčet hmotností položiek dielu (764 - Konštrukcie klampiarske) = 0,592 t</t>
        </is>
      </c>
      <c r="H313" s="106" t="n">
        <v>0.592</v>
      </c>
      <c r="AT313" s="1" t="inlineStr">
        <is>
          <t>VV</t>
        </is>
      </c>
      <c r="AU313" s="1" t="inlineStr">
        <is>
          <t>2</t>
        </is>
      </c>
      <c r="AV313" s="2" t="inlineStr">
        <is>
          <t>2</t>
        </is>
      </c>
      <c r="AW313" s="2" t="inlineStr">
        <is>
          <t>True</t>
        </is>
      </c>
      <c r="AX313" s="2" t="inlineStr">
        <is>
          <t>1</t>
        </is>
      </c>
      <c r="AY313" s="1" t="inlineStr">
        <is>
          <t>ROZPOCET</t>
        </is>
      </c>
    </row>
    <row r="314" ht="24" customHeight="1">
      <c r="C314" s="72" t="inlineStr">
        <is>
          <t>83</t>
        </is>
      </c>
      <c r="D314" s="72" t="inlineStr">
        <is>
          <t>K</t>
        </is>
      </c>
      <c r="E314" s="73" t="inlineStr">
        <is>
          <t>R083</t>
        </is>
      </c>
      <c r="F314" s="74" t="inlineStr">
        <is>
          <t>Strešná krytina Blachotrapez Panel Terrano 30/525 0,5 mm, antracit RAL 7016 - dodávka</t>
        </is>
      </c>
      <c r="G314" s="75" t="inlineStr">
        <is>
          <t>m2</t>
        </is>
      </c>
      <c r="H314" s="105" t="n">
        <v>293.411</v>
      </c>
      <c r="I314" s="77" t="n">
        <v>10.67</v>
      </c>
      <c r="J314" s="77">
        <f>ROUND(I314*H314,2)</f>
        <v/>
      </c>
      <c r="K314" s="78" t="n"/>
      <c r="N314" s="46" t="inlineStr">
        <is>
          <t>základná</t>
        </is>
      </c>
      <c r="O314" s="103" t="n">
        <v>0</v>
      </c>
      <c r="P314" s="103">
        <f>O314*H314</f>
        <v/>
      </c>
      <c r="Q314" s="103" t="n">
        <v>0</v>
      </c>
      <c r="R314" s="103">
        <f>Q314*H314</f>
        <v/>
      </c>
      <c r="S314" s="103" t="n">
        <v>0</v>
      </c>
      <c r="T314" s="103">
        <f>S314*H314</f>
        <v/>
      </c>
      <c r="AR314" s="1" t="inlineStr">
        <is>
          <t>4</t>
        </is>
      </c>
      <c r="AT314" s="1" t="inlineStr">
        <is>
          <t>K</t>
        </is>
      </c>
      <c r="AU314" s="1" t="inlineStr">
        <is>
          <t>2</t>
        </is>
      </c>
      <c r="AY314" s="1" t="inlineStr">
        <is>
          <t>ROZPOCET</t>
        </is>
      </c>
      <c r="BE314" s="31">
        <f>IF(N314="základná",J314,0)</f>
        <v/>
      </c>
      <c r="BF314" s="31">
        <f>IF(N314="znížená",J314,0)</f>
        <v/>
      </c>
      <c r="BG314" s="31">
        <f>IF(N314="zákl. prenesená",J314,0)</f>
        <v/>
      </c>
      <c r="BH314" s="31">
        <f>IF(N314="zníž. prenesená",J314,0)</f>
        <v/>
      </c>
      <c r="BI314" s="31">
        <f>IF(N314="nulová",J314,0)</f>
        <v/>
      </c>
      <c r="BJ314" s="1" t="inlineStr">
        <is>
          <t>2</t>
        </is>
      </c>
      <c r="BK314" s="31">
        <f>ROUND(I314*H314,2)</f>
        <v/>
      </c>
      <c r="BL314" s="1" t="inlineStr">
        <is>
          <t>4</t>
        </is>
      </c>
      <c r="BM314" s="1" t="inlineStr">
        <is>
          <t>-1699464564</t>
        </is>
      </c>
    </row>
    <row r="315">
      <c r="D315" s="79" t="inlineStr">
        <is>
          <t>VV</t>
        </is>
      </c>
      <c r="F315" s="80" t="inlineStr">
        <is>
          <t>V047: (21,205 × 7,86+10,74 × 6,86) / 0,81915 = 293,411</t>
        </is>
      </c>
      <c r="H315" s="106" t="n">
        <v>293.411</v>
      </c>
      <c r="AT315" s="1" t="inlineStr">
        <is>
          <t>VV</t>
        </is>
      </c>
      <c r="AU315" s="1" t="inlineStr">
        <is>
          <t>2</t>
        </is>
      </c>
      <c r="AV315" s="2" t="inlineStr">
        <is>
          <t>2</t>
        </is>
      </c>
      <c r="AW315" s="2" t="inlineStr">
        <is>
          <t>True</t>
        </is>
      </c>
      <c r="AX315" s="2" t="inlineStr">
        <is>
          <t>1</t>
        </is>
      </c>
      <c r="AY315" s="1" t="inlineStr">
        <is>
          <t>ROZPOCET</t>
        </is>
      </c>
    </row>
    <row r="316" ht="24" customHeight="1">
      <c r="C316" s="72" t="inlineStr">
        <is>
          <t>84</t>
        </is>
      </c>
      <c r="D316" s="72" t="inlineStr">
        <is>
          <t>K</t>
        </is>
      </c>
      <c r="E316" s="73" t="inlineStr">
        <is>
          <t>998765202.S</t>
        </is>
      </c>
      <c r="F316" s="74" t="inlineStr">
        <is>
          <t>Presun hmôt pre tvrdé krytiny v objektoch výšky nad 6 do 12 m</t>
        </is>
      </c>
      <c r="G316" s="75" t="inlineStr">
        <is>
          <t>%</t>
        </is>
      </c>
      <c r="H316" s="105" t="n">
        <v>93.803</v>
      </c>
      <c r="I316" s="77" t="n">
        <v>6.1</v>
      </c>
      <c r="J316" s="77">
        <f>ROUND(I316*H316,2)</f>
        <v/>
      </c>
      <c r="K316" s="78" t="inlineStr">
        <is>
          <t>CENEKON 2026/02</t>
        </is>
      </c>
      <c r="N316" s="46" t="inlineStr">
        <is>
          <t>základná</t>
        </is>
      </c>
      <c r="O316" s="103" t="n">
        <v>0</v>
      </c>
      <c r="P316" s="103">
        <f>O316*H316</f>
        <v/>
      </c>
      <c r="Q316" s="103" t="n">
        <v>0</v>
      </c>
      <c r="R316" s="103">
        <f>Q316*H316</f>
        <v/>
      </c>
      <c r="S316" s="103" t="n">
        <v>0</v>
      </c>
      <c r="T316" s="103">
        <f>S316*H316</f>
        <v/>
      </c>
      <c r="AR316" s="1" t="inlineStr">
        <is>
          <t>4</t>
        </is>
      </c>
      <c r="AT316" s="1" t="inlineStr">
        <is>
          <t>K</t>
        </is>
      </c>
      <c r="AU316" s="1" t="inlineStr">
        <is>
          <t>2</t>
        </is>
      </c>
      <c r="AY316" s="1" t="inlineStr">
        <is>
          <t>ROZPOCET</t>
        </is>
      </c>
      <c r="BE316" s="31">
        <f>IF(N316="základná",J316,0)</f>
        <v/>
      </c>
      <c r="BF316" s="31">
        <f>IF(N316="znížená",J316,0)</f>
        <v/>
      </c>
      <c r="BG316" s="31">
        <f>IF(N316="zákl. prenesená",J316,0)</f>
        <v/>
      </c>
      <c r="BH316" s="31">
        <f>IF(N316="zníž. prenesená",J316,0)</f>
        <v/>
      </c>
      <c r="BI316" s="31">
        <f>IF(N316="nulová",J316,0)</f>
        <v/>
      </c>
      <c r="BJ316" s="1" t="inlineStr">
        <is>
          <t>2</t>
        </is>
      </c>
      <c r="BK316" s="31">
        <f>ROUND(I316*H316,2)</f>
        <v/>
      </c>
      <c r="BL316" s="1" t="inlineStr">
        <is>
          <t>4</t>
        </is>
      </c>
      <c r="BM316" s="1" t="inlineStr">
        <is>
          <t>-1151368216</t>
        </is>
      </c>
    </row>
    <row r="317">
      <c r="D317" s="79" t="inlineStr">
        <is>
          <t>VV</t>
        </is>
      </c>
      <c r="F317" s="80" t="inlineStr">
        <is>
          <t>presun hmôt percentom z ceny dielu 765 (dodávka krytiny je ocenená cenou výrobcu bez katalógovej hmotnosti)</t>
        </is>
      </c>
      <c r="H317" s="106" t="n">
        <v>93.803</v>
      </c>
      <c r="AT317" s="1" t="inlineStr">
        <is>
          <t>VV</t>
        </is>
      </c>
      <c r="AU317" s="1" t="inlineStr">
        <is>
          <t>2</t>
        </is>
      </c>
      <c r="AV317" s="2" t="inlineStr">
        <is>
          <t>2</t>
        </is>
      </c>
      <c r="AW317" s="2" t="inlineStr">
        <is>
          <t>True</t>
        </is>
      </c>
      <c r="AX317" s="2" t="inlineStr">
        <is>
          <t>1</t>
        </is>
      </c>
      <c r="AY317" s="1" t="inlineStr">
        <is>
          <t>ROZPOCET</t>
        </is>
      </c>
    </row>
    <row r="318" ht="48" customHeight="1">
      <c r="C318" s="82" t="inlineStr">
        <is>
          <t>85</t>
        </is>
      </c>
      <c r="D318" s="82" t="inlineStr">
        <is>
          <t>M</t>
        </is>
      </c>
      <c r="E318" s="83" t="inlineStr">
        <is>
          <t>R085</t>
        </is>
      </c>
      <c r="F318" s="84" t="inlineStr">
        <is>
          <t>Vonkajšie dvere hliníkové jednokrídlové s bočným svetlíkom 2175 (1410) x 2280 mm, trojsklo, RAL 7016 (ozn. D1), Uw 0,60 W/m2K, Ug 0,6, 47 dB podľa PD - dodávka</t>
        </is>
      </c>
      <c r="G318" s="85" t="inlineStr">
        <is>
          <t>ks</t>
        </is>
      </c>
      <c r="H318" s="107" t="n">
        <v>1</v>
      </c>
      <c r="I318" s="87" t="n">
        <v>1841.85</v>
      </c>
      <c r="J318" s="87">
        <f>ROUND(I318*H318,2)</f>
        <v/>
      </c>
      <c r="K318" s="88" t="n"/>
      <c r="N318" s="46" t="inlineStr">
        <is>
          <t>základná</t>
        </is>
      </c>
      <c r="O318" s="103" t="n">
        <v>0</v>
      </c>
      <c r="P318" s="103">
        <f>O318*H318</f>
        <v/>
      </c>
      <c r="Q318" s="103" t="n">
        <v>0</v>
      </c>
      <c r="R318" s="103">
        <f>Q318*H318</f>
        <v/>
      </c>
      <c r="S318" s="103" t="n">
        <v>0</v>
      </c>
      <c r="T318" s="103">
        <f>S318*H318</f>
        <v/>
      </c>
      <c r="AR318" s="1" t="inlineStr">
        <is>
          <t>8</t>
        </is>
      </c>
      <c r="AT318" s="1" t="inlineStr">
        <is>
          <t>M</t>
        </is>
      </c>
      <c r="AU318" s="1" t="inlineStr">
        <is>
          <t>2</t>
        </is>
      </c>
      <c r="AY318" s="1" t="inlineStr">
        <is>
          <t>ROZPOCET</t>
        </is>
      </c>
      <c r="BE318" s="31">
        <f>IF(N318="základná",J318,0)</f>
        <v/>
      </c>
      <c r="BF318" s="31">
        <f>IF(N318="znížená",J318,0)</f>
        <v/>
      </c>
      <c r="BG318" s="31">
        <f>IF(N318="zákl. prenesená",J318,0)</f>
        <v/>
      </c>
      <c r="BH318" s="31">
        <f>IF(N318="zníž. prenesená",J318,0)</f>
        <v/>
      </c>
      <c r="BI318" s="31">
        <f>IF(N318="nulová",J318,0)</f>
        <v/>
      </c>
      <c r="BJ318" s="1" t="inlineStr">
        <is>
          <t>2</t>
        </is>
      </c>
      <c r="BK318" s="31">
        <f>ROUND(I318*H318,2)</f>
        <v/>
      </c>
      <c r="BL318" s="1" t="inlineStr">
        <is>
          <t>4</t>
        </is>
      </c>
      <c r="BM318" s="1" t="inlineStr">
        <is>
          <t>797569518</t>
        </is>
      </c>
    </row>
    <row r="319">
      <c r="D319" s="79" t="inlineStr">
        <is>
          <t>VV</t>
        </is>
      </c>
      <c r="F319" s="80" t="inlineStr">
        <is>
          <t>1 ks (výpis 012, D1)</t>
        </is>
      </c>
      <c r="H319" s="106" t="n">
        <v>1</v>
      </c>
      <c r="AT319" s="1" t="inlineStr">
        <is>
          <t>VV</t>
        </is>
      </c>
      <c r="AU319" s="1" t="inlineStr">
        <is>
          <t>2</t>
        </is>
      </c>
      <c r="AV319" s="2" t="inlineStr">
        <is>
          <t>2</t>
        </is>
      </c>
      <c r="AW319" s="2" t="inlineStr">
        <is>
          <t>True</t>
        </is>
      </c>
      <c r="AX319" s="2" t="inlineStr">
        <is>
          <t>1</t>
        </is>
      </c>
      <c r="AY319" s="1" t="inlineStr">
        <is>
          <t>ROZPOCET</t>
        </is>
      </c>
    </row>
    <row r="320" ht="36" customHeight="1">
      <c r="C320" s="82" t="inlineStr">
        <is>
          <t>86</t>
        </is>
      </c>
      <c r="D320" s="82" t="inlineStr">
        <is>
          <t>M</t>
        </is>
      </c>
      <c r="E320" s="83" t="inlineStr">
        <is>
          <t>R086</t>
        </is>
      </c>
      <c r="F320" s="84" t="inlineStr">
        <is>
          <t>Vonkajšie dvere hliníkové jednokrídlové 1000 x 2280 mm, trojsklo, RAL 7016 (ozn. D2), Uw 0,60 W/m2K, Ug 0,6, 47 dB podľa PD - dodávka</t>
        </is>
      </c>
      <c r="G320" s="85" t="inlineStr">
        <is>
          <t>ks</t>
        </is>
      </c>
      <c r="H320" s="107" t="n">
        <v>1</v>
      </c>
      <c r="I320" s="87" t="n">
        <v>846.66</v>
      </c>
      <c r="J320" s="87">
        <f>ROUND(I320*H320,2)</f>
        <v/>
      </c>
      <c r="K320" s="88" t="n"/>
      <c r="N320" s="46" t="inlineStr">
        <is>
          <t>základná</t>
        </is>
      </c>
      <c r="O320" s="103" t="n">
        <v>0</v>
      </c>
      <c r="P320" s="103">
        <f>O320*H320</f>
        <v/>
      </c>
      <c r="Q320" s="103" t="n">
        <v>0</v>
      </c>
      <c r="R320" s="103">
        <f>Q320*H320</f>
        <v/>
      </c>
      <c r="S320" s="103" t="n">
        <v>0</v>
      </c>
      <c r="T320" s="103">
        <f>S320*H320</f>
        <v/>
      </c>
      <c r="AR320" s="1" t="inlineStr">
        <is>
          <t>8</t>
        </is>
      </c>
      <c r="AT320" s="1" t="inlineStr">
        <is>
          <t>M</t>
        </is>
      </c>
      <c r="AU320" s="1" t="inlineStr">
        <is>
          <t>2</t>
        </is>
      </c>
      <c r="AY320" s="1" t="inlineStr">
        <is>
          <t>ROZPOCET</t>
        </is>
      </c>
      <c r="BE320" s="31">
        <f>IF(N320="základná",J320,0)</f>
        <v/>
      </c>
      <c r="BF320" s="31">
        <f>IF(N320="znížená",J320,0)</f>
        <v/>
      </c>
      <c r="BG320" s="31">
        <f>IF(N320="zákl. prenesená",J320,0)</f>
        <v/>
      </c>
      <c r="BH320" s="31">
        <f>IF(N320="zníž. prenesená",J320,0)</f>
        <v/>
      </c>
      <c r="BI320" s="31">
        <f>IF(N320="nulová",J320,0)</f>
        <v/>
      </c>
      <c r="BJ320" s="1" t="inlineStr">
        <is>
          <t>2</t>
        </is>
      </c>
      <c r="BK320" s="31">
        <f>ROUND(I320*H320,2)</f>
        <v/>
      </c>
      <c r="BL320" s="1" t="inlineStr">
        <is>
          <t>4</t>
        </is>
      </c>
      <c r="BM320" s="1" t="inlineStr">
        <is>
          <t>-1538409689</t>
        </is>
      </c>
    </row>
    <row r="321">
      <c r="D321" s="79" t="inlineStr">
        <is>
          <t>VV</t>
        </is>
      </c>
      <c r="F321" s="80" t="inlineStr">
        <is>
          <t>1 ks (výpis 012, D2)</t>
        </is>
      </c>
      <c r="H321" s="106" t="n">
        <v>1</v>
      </c>
      <c r="AT321" s="1" t="inlineStr">
        <is>
          <t>VV</t>
        </is>
      </c>
      <c r="AU321" s="1" t="inlineStr">
        <is>
          <t>2</t>
        </is>
      </c>
      <c r="AV321" s="2" t="inlineStr">
        <is>
          <t>2</t>
        </is>
      </c>
      <c r="AW321" s="2" t="inlineStr">
        <is>
          <t>True</t>
        </is>
      </c>
      <c r="AX321" s="2" t="inlineStr">
        <is>
          <t>1</t>
        </is>
      </c>
      <c r="AY321" s="1" t="inlineStr">
        <is>
          <t>ROZPOCET</t>
        </is>
      </c>
    </row>
    <row r="322" ht="36" customHeight="1">
      <c r="C322" s="82" t="inlineStr">
        <is>
          <t>87</t>
        </is>
      </c>
      <c r="D322" s="82" t="inlineStr">
        <is>
          <t>M</t>
        </is>
      </c>
      <c r="E322" s="83" t="inlineStr">
        <is>
          <t>R087</t>
        </is>
      </c>
      <c r="F322" s="84" t="inlineStr">
        <is>
          <t>Okno hliníkové jednokrídlové otváravo-sklopné 1025 x 2280 mm, trojsklo mliečne, RAL 7016 (ozn. O1), Uw 0,60 W/m2K, Ug 0,6, 47 dB podľa PD - dodávka</t>
        </is>
      </c>
      <c r="G322" s="85" t="inlineStr">
        <is>
          <t>ks</t>
        </is>
      </c>
      <c r="H322" s="107" t="n">
        <v>1</v>
      </c>
      <c r="I322" s="87" t="n">
        <v>575.59</v>
      </c>
      <c r="J322" s="87">
        <f>ROUND(I322*H322,2)</f>
        <v/>
      </c>
      <c r="K322" s="88" t="n"/>
      <c r="N322" s="46" t="inlineStr">
        <is>
          <t>základná</t>
        </is>
      </c>
      <c r="O322" s="103" t="n">
        <v>0</v>
      </c>
      <c r="P322" s="103">
        <f>O322*H322</f>
        <v/>
      </c>
      <c r="Q322" s="103" t="n">
        <v>0</v>
      </c>
      <c r="R322" s="103">
        <f>Q322*H322</f>
        <v/>
      </c>
      <c r="S322" s="103" t="n">
        <v>0</v>
      </c>
      <c r="T322" s="103">
        <f>S322*H322</f>
        <v/>
      </c>
      <c r="AR322" s="1" t="inlineStr">
        <is>
          <t>8</t>
        </is>
      </c>
      <c r="AT322" s="1" t="inlineStr">
        <is>
          <t>M</t>
        </is>
      </c>
      <c r="AU322" s="1" t="inlineStr">
        <is>
          <t>2</t>
        </is>
      </c>
      <c r="AY322" s="1" t="inlineStr">
        <is>
          <t>ROZPOCET</t>
        </is>
      </c>
      <c r="BE322" s="31">
        <f>IF(N322="základná",J322,0)</f>
        <v/>
      </c>
      <c r="BF322" s="31">
        <f>IF(N322="znížená",J322,0)</f>
        <v/>
      </c>
      <c r="BG322" s="31">
        <f>IF(N322="zákl. prenesená",J322,0)</f>
        <v/>
      </c>
      <c r="BH322" s="31">
        <f>IF(N322="zníž. prenesená",J322,0)</f>
        <v/>
      </c>
      <c r="BI322" s="31">
        <f>IF(N322="nulová",J322,0)</f>
        <v/>
      </c>
      <c r="BJ322" s="1" t="inlineStr">
        <is>
          <t>2</t>
        </is>
      </c>
      <c r="BK322" s="31">
        <f>ROUND(I322*H322,2)</f>
        <v/>
      </c>
      <c r="BL322" s="1" t="inlineStr">
        <is>
          <t>4</t>
        </is>
      </c>
      <c r="BM322" s="1" t="inlineStr">
        <is>
          <t>-2099286878</t>
        </is>
      </c>
    </row>
    <row r="323">
      <c r="D323" s="79" t="inlineStr">
        <is>
          <t>VV</t>
        </is>
      </c>
      <c r="F323" s="80" t="inlineStr">
        <is>
          <t>1 ks (výpis 012, O1)</t>
        </is>
      </c>
      <c r="H323" s="106" t="n">
        <v>1</v>
      </c>
      <c r="AT323" s="1" t="inlineStr">
        <is>
          <t>VV</t>
        </is>
      </c>
      <c r="AU323" s="1" t="inlineStr">
        <is>
          <t>2</t>
        </is>
      </c>
      <c r="AV323" s="2" t="inlineStr">
        <is>
          <t>2</t>
        </is>
      </c>
      <c r="AW323" s="2" t="inlineStr">
        <is>
          <t>True</t>
        </is>
      </c>
      <c r="AX323" s="2" t="inlineStr">
        <is>
          <t>1</t>
        </is>
      </c>
      <c r="AY323" s="1" t="inlineStr">
        <is>
          <t>ROZPOCET</t>
        </is>
      </c>
    </row>
    <row r="324" ht="36" customHeight="1">
      <c r="C324" s="82" t="inlineStr">
        <is>
          <t>88</t>
        </is>
      </c>
      <c r="D324" s="82" t="inlineStr">
        <is>
          <t>M</t>
        </is>
      </c>
      <c r="E324" s="83" t="inlineStr">
        <is>
          <t>R088</t>
        </is>
      </c>
      <c r="F324" s="84" t="inlineStr">
        <is>
          <t>Okno hliníkové jednokrídlové sklopné 1500 x 1380 mm, trojsklo, RAL 7016 (ozn. O2), Uw 0,60 W/m2K, Ug 0,6, 47 dB podľa PD - dodávka</t>
        </is>
      </c>
      <c r="G324" s="85" t="inlineStr">
        <is>
          <t>ks</t>
        </is>
      </c>
      <c r="H324" s="107" t="n">
        <v>1</v>
      </c>
      <c r="I324" s="87" t="n">
        <v>647.77</v>
      </c>
      <c r="J324" s="87">
        <f>ROUND(I324*H324,2)</f>
        <v/>
      </c>
      <c r="K324" s="88" t="n"/>
      <c r="N324" s="46" t="inlineStr">
        <is>
          <t>základná</t>
        </is>
      </c>
      <c r="O324" s="103" t="n">
        <v>0</v>
      </c>
      <c r="P324" s="103">
        <f>O324*H324</f>
        <v/>
      </c>
      <c r="Q324" s="103" t="n">
        <v>0</v>
      </c>
      <c r="R324" s="103">
        <f>Q324*H324</f>
        <v/>
      </c>
      <c r="S324" s="103" t="n">
        <v>0</v>
      </c>
      <c r="T324" s="103">
        <f>S324*H324</f>
        <v/>
      </c>
      <c r="AR324" s="1" t="inlineStr">
        <is>
          <t>8</t>
        </is>
      </c>
      <c r="AT324" s="1" t="inlineStr">
        <is>
          <t>M</t>
        </is>
      </c>
      <c r="AU324" s="1" t="inlineStr">
        <is>
          <t>2</t>
        </is>
      </c>
      <c r="AY324" s="1" t="inlineStr">
        <is>
          <t>ROZPOCET</t>
        </is>
      </c>
      <c r="BE324" s="31">
        <f>IF(N324="základná",J324,0)</f>
        <v/>
      </c>
      <c r="BF324" s="31">
        <f>IF(N324="znížená",J324,0)</f>
        <v/>
      </c>
      <c r="BG324" s="31">
        <f>IF(N324="zákl. prenesená",J324,0)</f>
        <v/>
      </c>
      <c r="BH324" s="31">
        <f>IF(N324="zníž. prenesená",J324,0)</f>
        <v/>
      </c>
      <c r="BI324" s="31">
        <f>IF(N324="nulová",J324,0)</f>
        <v/>
      </c>
      <c r="BJ324" s="1" t="inlineStr">
        <is>
          <t>2</t>
        </is>
      </c>
      <c r="BK324" s="31">
        <f>ROUND(I324*H324,2)</f>
        <v/>
      </c>
      <c r="BL324" s="1" t="inlineStr">
        <is>
          <t>4</t>
        </is>
      </c>
      <c r="BM324" s="1" t="inlineStr">
        <is>
          <t>-646346673</t>
        </is>
      </c>
    </row>
    <row r="325">
      <c r="D325" s="79" t="inlineStr">
        <is>
          <t>VV</t>
        </is>
      </c>
      <c r="F325" s="80" t="inlineStr">
        <is>
          <t>1 ks (výpis 012, O2)</t>
        </is>
      </c>
      <c r="H325" s="106" t="n">
        <v>1</v>
      </c>
      <c r="AT325" s="1" t="inlineStr">
        <is>
          <t>VV</t>
        </is>
      </c>
      <c r="AU325" s="1" t="inlineStr">
        <is>
          <t>2</t>
        </is>
      </c>
      <c r="AV325" s="2" t="inlineStr">
        <is>
          <t>2</t>
        </is>
      </c>
      <c r="AW325" s="2" t="inlineStr">
        <is>
          <t>True</t>
        </is>
      </c>
      <c r="AX325" s="2" t="inlineStr">
        <is>
          <t>1</t>
        </is>
      </c>
      <c r="AY325" s="1" t="inlineStr">
        <is>
          <t>ROZPOCET</t>
        </is>
      </c>
    </row>
    <row r="326" ht="48" customHeight="1">
      <c r="C326" s="82" t="inlineStr">
        <is>
          <t>89</t>
        </is>
      </c>
      <c r="D326" s="82" t="inlineStr">
        <is>
          <t>M</t>
        </is>
      </c>
      <c r="E326" s="83" t="inlineStr">
        <is>
          <t>R089</t>
        </is>
      </c>
      <c r="F326" s="84" t="inlineStr">
        <is>
          <t>Okno hliníkové trojkrídlové lichobežníkové 1950 x 1700-3020 mm (pevné a otváravo-sklopné), trojsklo, RAL 7016 (ozn. O3), Uw 0,60 W/m2K, Ug 0,6, 47 dB podľa PD - dodávka</t>
        </is>
      </c>
      <c r="G326" s="85" t="inlineStr">
        <is>
          <t>ks</t>
        </is>
      </c>
      <c r="H326" s="107" t="n">
        <v>2</v>
      </c>
      <c r="I326" s="87" t="n">
        <v>1439.48</v>
      </c>
      <c r="J326" s="87">
        <f>ROUND(I326*H326,2)</f>
        <v/>
      </c>
      <c r="K326" s="88" t="n"/>
      <c r="N326" s="46" t="inlineStr">
        <is>
          <t>základná</t>
        </is>
      </c>
      <c r="O326" s="103" t="n">
        <v>0</v>
      </c>
      <c r="P326" s="103">
        <f>O326*H326</f>
        <v/>
      </c>
      <c r="Q326" s="103" t="n">
        <v>0</v>
      </c>
      <c r="R326" s="103">
        <f>Q326*H326</f>
        <v/>
      </c>
      <c r="S326" s="103" t="n">
        <v>0</v>
      </c>
      <c r="T326" s="103">
        <f>S326*H326</f>
        <v/>
      </c>
      <c r="AR326" s="1" t="inlineStr">
        <is>
          <t>8</t>
        </is>
      </c>
      <c r="AT326" s="1" t="inlineStr">
        <is>
          <t>M</t>
        </is>
      </c>
      <c r="AU326" s="1" t="inlineStr">
        <is>
          <t>2</t>
        </is>
      </c>
      <c r="AY326" s="1" t="inlineStr">
        <is>
          <t>ROZPOCET</t>
        </is>
      </c>
      <c r="BE326" s="31">
        <f>IF(N326="základná",J326,0)</f>
        <v/>
      </c>
      <c r="BF326" s="31">
        <f>IF(N326="znížená",J326,0)</f>
        <v/>
      </c>
      <c r="BG326" s="31">
        <f>IF(N326="zákl. prenesená",J326,0)</f>
        <v/>
      </c>
      <c r="BH326" s="31">
        <f>IF(N326="zníž. prenesená",J326,0)</f>
        <v/>
      </c>
      <c r="BI326" s="31">
        <f>IF(N326="nulová",J326,0)</f>
        <v/>
      </c>
      <c r="BJ326" s="1" t="inlineStr">
        <is>
          <t>2</t>
        </is>
      </c>
      <c r="BK326" s="31">
        <f>ROUND(I326*H326,2)</f>
        <v/>
      </c>
      <c r="BL326" s="1" t="inlineStr">
        <is>
          <t>4</t>
        </is>
      </c>
      <c r="BM326" s="1" t="inlineStr">
        <is>
          <t>-1888229818</t>
        </is>
      </c>
    </row>
    <row r="327">
      <c r="D327" s="79" t="inlineStr">
        <is>
          <t>VV</t>
        </is>
      </c>
      <c r="F327" s="80" t="inlineStr">
        <is>
          <t>2 ks (výpis 012, O3)</t>
        </is>
      </c>
      <c r="H327" s="106" t="n">
        <v>2</v>
      </c>
      <c r="AT327" s="1" t="inlineStr">
        <is>
          <t>VV</t>
        </is>
      </c>
      <c r="AU327" s="1" t="inlineStr">
        <is>
          <t>2</t>
        </is>
      </c>
      <c r="AV327" s="2" t="inlineStr">
        <is>
          <t>2</t>
        </is>
      </c>
      <c r="AW327" s="2" t="inlineStr">
        <is>
          <t>True</t>
        </is>
      </c>
      <c r="AX327" s="2" t="inlineStr">
        <is>
          <t>1</t>
        </is>
      </c>
      <c r="AY327" s="1" t="inlineStr">
        <is>
          <t>ROZPOCET</t>
        </is>
      </c>
    </row>
    <row r="328" ht="36" customHeight="1">
      <c r="C328" s="82" t="inlineStr">
        <is>
          <t>90</t>
        </is>
      </c>
      <c r="D328" s="82" t="inlineStr">
        <is>
          <t>M</t>
        </is>
      </c>
      <c r="E328" s="83" t="inlineStr">
        <is>
          <t>R090</t>
        </is>
      </c>
      <c r="F328" s="84" t="inlineStr">
        <is>
          <t>Okno hliníkové zdvižno-posuvné dvojkrídlové 5500 x 2280 mm, trojsklo, RAL 7016 (ozn. O4), Uw 0,60 W/m2K, Ug 0,6, 47 dB podľa PD - dodávka</t>
        </is>
      </c>
      <c r="G328" s="85" t="inlineStr">
        <is>
          <t>ks</t>
        </is>
      </c>
      <c r="H328" s="107" t="n">
        <v>1</v>
      </c>
      <c r="I328" s="87" t="n">
        <v>5951.11</v>
      </c>
      <c r="J328" s="87">
        <f>ROUND(I328*H328,2)</f>
        <v/>
      </c>
      <c r="K328" s="88" t="n"/>
      <c r="N328" s="46" t="inlineStr">
        <is>
          <t>základná</t>
        </is>
      </c>
      <c r="O328" s="103" t="n">
        <v>0</v>
      </c>
      <c r="P328" s="103">
        <f>O328*H328</f>
        <v/>
      </c>
      <c r="Q328" s="103" t="n">
        <v>0</v>
      </c>
      <c r="R328" s="103">
        <f>Q328*H328</f>
        <v/>
      </c>
      <c r="S328" s="103" t="n">
        <v>0</v>
      </c>
      <c r="T328" s="103">
        <f>S328*H328</f>
        <v/>
      </c>
      <c r="AR328" s="1" t="inlineStr">
        <is>
          <t>8</t>
        </is>
      </c>
      <c r="AT328" s="1" t="inlineStr">
        <is>
          <t>M</t>
        </is>
      </c>
      <c r="AU328" s="1" t="inlineStr">
        <is>
          <t>2</t>
        </is>
      </c>
      <c r="AY328" s="1" t="inlineStr">
        <is>
          <t>ROZPOCET</t>
        </is>
      </c>
      <c r="BE328" s="31">
        <f>IF(N328="základná",J328,0)</f>
        <v/>
      </c>
      <c r="BF328" s="31">
        <f>IF(N328="znížená",J328,0)</f>
        <v/>
      </c>
      <c r="BG328" s="31">
        <f>IF(N328="zákl. prenesená",J328,0)</f>
        <v/>
      </c>
      <c r="BH328" s="31">
        <f>IF(N328="zníž. prenesená",J328,0)</f>
        <v/>
      </c>
      <c r="BI328" s="31">
        <f>IF(N328="nulová",J328,0)</f>
        <v/>
      </c>
      <c r="BJ328" s="1" t="inlineStr">
        <is>
          <t>2</t>
        </is>
      </c>
      <c r="BK328" s="31">
        <f>ROUND(I328*H328,2)</f>
        <v/>
      </c>
      <c r="BL328" s="1" t="inlineStr">
        <is>
          <t>4</t>
        </is>
      </c>
      <c r="BM328" s="1" t="inlineStr">
        <is>
          <t>-1756448990</t>
        </is>
      </c>
    </row>
    <row r="329">
      <c r="D329" s="79" t="inlineStr">
        <is>
          <t>VV</t>
        </is>
      </c>
      <c r="F329" s="80" t="inlineStr">
        <is>
          <t>1 ks (výpis 012, O4)</t>
        </is>
      </c>
      <c r="H329" s="106" t="n">
        <v>1</v>
      </c>
      <c r="AT329" s="1" t="inlineStr">
        <is>
          <t>VV</t>
        </is>
      </c>
      <c r="AU329" s="1" t="inlineStr">
        <is>
          <t>2</t>
        </is>
      </c>
      <c r="AV329" s="2" t="inlineStr">
        <is>
          <t>2</t>
        </is>
      </c>
      <c r="AW329" s="2" t="inlineStr">
        <is>
          <t>True</t>
        </is>
      </c>
      <c r="AX329" s="2" t="inlineStr">
        <is>
          <t>1</t>
        </is>
      </c>
      <c r="AY329" s="1" t="inlineStr">
        <is>
          <t>ROZPOCET</t>
        </is>
      </c>
    </row>
    <row r="330" ht="36" customHeight="1">
      <c r="C330" s="82" t="inlineStr">
        <is>
          <t>91</t>
        </is>
      </c>
      <c r="D330" s="82" t="inlineStr">
        <is>
          <t>M</t>
        </is>
      </c>
      <c r="E330" s="83" t="inlineStr">
        <is>
          <t>R091</t>
        </is>
      </c>
      <c r="F330" s="84" t="inlineStr">
        <is>
          <t>Okno hliníkové zdvižno-posuvné dvojkrídlové 2000 x 2280 mm, trojsklo, RAL 7016 (ozn. O5), Uw 0,60 W/m2K, Ug 0,6, 47 dB podľa PD - dodávka</t>
        </is>
      </c>
      <c r="G330" s="85" t="inlineStr">
        <is>
          <t>ks</t>
        </is>
      </c>
      <c r="H330" s="107" t="n">
        <v>3</v>
      </c>
      <c r="I330" s="87" t="n">
        <v>2721.68</v>
      </c>
      <c r="J330" s="87">
        <f>ROUND(I330*H330,2)</f>
        <v/>
      </c>
      <c r="K330" s="88" t="n"/>
      <c r="N330" s="46" t="inlineStr">
        <is>
          <t>základná</t>
        </is>
      </c>
      <c r="O330" s="103" t="n">
        <v>0</v>
      </c>
      <c r="P330" s="103">
        <f>O330*H330</f>
        <v/>
      </c>
      <c r="Q330" s="103" t="n">
        <v>0</v>
      </c>
      <c r="R330" s="103">
        <f>Q330*H330</f>
        <v/>
      </c>
      <c r="S330" s="103" t="n">
        <v>0</v>
      </c>
      <c r="T330" s="103">
        <f>S330*H330</f>
        <v/>
      </c>
      <c r="AR330" s="1" t="inlineStr">
        <is>
          <t>8</t>
        </is>
      </c>
      <c r="AT330" s="1" t="inlineStr">
        <is>
          <t>M</t>
        </is>
      </c>
      <c r="AU330" s="1" t="inlineStr">
        <is>
          <t>2</t>
        </is>
      </c>
      <c r="AY330" s="1" t="inlineStr">
        <is>
          <t>ROZPOCET</t>
        </is>
      </c>
      <c r="BE330" s="31">
        <f>IF(N330="základná",J330,0)</f>
        <v/>
      </c>
      <c r="BF330" s="31">
        <f>IF(N330="znížená",J330,0)</f>
        <v/>
      </c>
      <c r="BG330" s="31">
        <f>IF(N330="zákl. prenesená",J330,0)</f>
        <v/>
      </c>
      <c r="BH330" s="31">
        <f>IF(N330="zníž. prenesená",J330,0)</f>
        <v/>
      </c>
      <c r="BI330" s="31">
        <f>IF(N330="nulová",J330,0)</f>
        <v/>
      </c>
      <c r="BJ330" s="1" t="inlineStr">
        <is>
          <t>2</t>
        </is>
      </c>
      <c r="BK330" s="31">
        <f>ROUND(I330*H330,2)</f>
        <v/>
      </c>
      <c r="BL330" s="1" t="inlineStr">
        <is>
          <t>4</t>
        </is>
      </c>
      <c r="BM330" s="1" t="inlineStr">
        <is>
          <t>-57554426</t>
        </is>
      </c>
    </row>
    <row r="331">
      <c r="D331" s="79" t="inlineStr">
        <is>
          <t>VV</t>
        </is>
      </c>
      <c r="F331" s="80" t="inlineStr">
        <is>
          <t>3 ks (výpis 012, O5)</t>
        </is>
      </c>
      <c r="H331" s="106" t="n">
        <v>3</v>
      </c>
      <c r="AT331" s="1" t="inlineStr">
        <is>
          <t>VV</t>
        </is>
      </c>
      <c r="AU331" s="1" t="inlineStr">
        <is>
          <t>2</t>
        </is>
      </c>
      <c r="AV331" s="2" t="inlineStr">
        <is>
          <t>2</t>
        </is>
      </c>
      <c r="AW331" s="2" t="inlineStr">
        <is>
          <t>True</t>
        </is>
      </c>
      <c r="AX331" s="2" t="inlineStr">
        <is>
          <t>1</t>
        </is>
      </c>
      <c r="AY331" s="1" t="inlineStr">
        <is>
          <t>ROZPOCET</t>
        </is>
      </c>
    </row>
    <row r="332" ht="36" customHeight="1">
      <c r="C332" s="82" t="inlineStr">
        <is>
          <t>92</t>
        </is>
      </c>
      <c r="D332" s="82" t="inlineStr">
        <is>
          <t>M</t>
        </is>
      </c>
      <c r="E332" s="83" t="inlineStr">
        <is>
          <t>R092</t>
        </is>
      </c>
      <c r="F332" s="84" t="inlineStr">
        <is>
          <t>Okno hliníkové jednokrídlové otváravo-sklopné 750 x 1080 mm, trojsklo mliečne, RAL 7016 (ozn. O6), Uw 0,60 W/m2K, Ug 0,6, 47 dB podľa PD - dodávka</t>
        </is>
      </c>
      <c r="G332" s="85" t="inlineStr">
        <is>
          <t>ks</t>
        </is>
      </c>
      <c r="H332" s="107" t="n">
        <v>1</v>
      </c>
      <c r="I332" s="87" t="n">
        <v>334.44</v>
      </c>
      <c r="J332" s="87">
        <f>ROUND(I332*H332,2)</f>
        <v/>
      </c>
      <c r="K332" s="88" t="n"/>
      <c r="N332" s="46" t="inlineStr">
        <is>
          <t>základná</t>
        </is>
      </c>
      <c r="O332" s="103" t="n">
        <v>0</v>
      </c>
      <c r="P332" s="103">
        <f>O332*H332</f>
        <v/>
      </c>
      <c r="Q332" s="103" t="n">
        <v>0</v>
      </c>
      <c r="R332" s="103">
        <f>Q332*H332</f>
        <v/>
      </c>
      <c r="S332" s="103" t="n">
        <v>0</v>
      </c>
      <c r="T332" s="103">
        <f>S332*H332</f>
        <v/>
      </c>
      <c r="AR332" s="1" t="inlineStr">
        <is>
          <t>8</t>
        </is>
      </c>
      <c r="AT332" s="1" t="inlineStr">
        <is>
          <t>M</t>
        </is>
      </c>
      <c r="AU332" s="1" t="inlineStr">
        <is>
          <t>2</t>
        </is>
      </c>
      <c r="AY332" s="1" t="inlineStr">
        <is>
          <t>ROZPOCET</t>
        </is>
      </c>
      <c r="BE332" s="31">
        <f>IF(N332="základná",J332,0)</f>
        <v/>
      </c>
      <c r="BF332" s="31">
        <f>IF(N332="znížená",J332,0)</f>
        <v/>
      </c>
      <c r="BG332" s="31">
        <f>IF(N332="zákl. prenesená",J332,0)</f>
        <v/>
      </c>
      <c r="BH332" s="31">
        <f>IF(N332="zníž. prenesená",J332,0)</f>
        <v/>
      </c>
      <c r="BI332" s="31">
        <f>IF(N332="nulová",J332,0)</f>
        <v/>
      </c>
      <c r="BJ332" s="1" t="inlineStr">
        <is>
          <t>2</t>
        </is>
      </c>
      <c r="BK332" s="31">
        <f>ROUND(I332*H332,2)</f>
        <v/>
      </c>
      <c r="BL332" s="1" t="inlineStr">
        <is>
          <t>4</t>
        </is>
      </c>
      <c r="BM332" s="1" t="inlineStr">
        <is>
          <t>1352552987</t>
        </is>
      </c>
    </row>
    <row r="333">
      <c r="D333" s="79" t="inlineStr">
        <is>
          <t>VV</t>
        </is>
      </c>
      <c r="F333" s="80" t="inlineStr">
        <is>
          <t>1 ks (výpis 012, O6)</t>
        </is>
      </c>
      <c r="H333" s="106" t="n">
        <v>1</v>
      </c>
      <c r="AT333" s="1" t="inlineStr">
        <is>
          <t>VV</t>
        </is>
      </c>
      <c r="AU333" s="1" t="inlineStr">
        <is>
          <t>2</t>
        </is>
      </c>
      <c r="AV333" s="2" t="inlineStr">
        <is>
          <t>2</t>
        </is>
      </c>
      <c r="AW333" s="2" t="inlineStr">
        <is>
          <t>True</t>
        </is>
      </c>
      <c r="AX333" s="2" t="inlineStr">
        <is>
          <t>1</t>
        </is>
      </c>
      <c r="AY333" s="1" t="inlineStr">
        <is>
          <t>ROZPOCET</t>
        </is>
      </c>
    </row>
    <row r="334" ht="36" customHeight="1">
      <c r="C334" s="82" t="inlineStr">
        <is>
          <t>93</t>
        </is>
      </c>
      <c r="D334" s="82" t="inlineStr">
        <is>
          <t>M</t>
        </is>
      </c>
      <c r="E334" s="83" t="inlineStr">
        <is>
          <t>R093</t>
        </is>
      </c>
      <c r="F334" s="84" t="inlineStr">
        <is>
          <t>Okno hliníkové jednokrídlové otváravo-sklopné 1000 x 1080 mm, trojsklo mliečne, RAL 7016 (ozn. O7), Uw 0,60 W/m2K, Ug 0,6, 47 dB podľa PD - dodávka</t>
        </is>
      </c>
      <c r="G334" s="85" t="inlineStr">
        <is>
          <t>ks</t>
        </is>
      </c>
      <c r="H334" s="107" t="n">
        <v>1</v>
      </c>
      <c r="I334" s="87" t="n">
        <v>445.92</v>
      </c>
      <c r="J334" s="87">
        <f>ROUND(I334*H334,2)</f>
        <v/>
      </c>
      <c r="K334" s="88" t="n"/>
      <c r="N334" s="46" t="inlineStr">
        <is>
          <t>základná</t>
        </is>
      </c>
      <c r="O334" s="103" t="n">
        <v>0</v>
      </c>
      <c r="P334" s="103">
        <f>O334*H334</f>
        <v/>
      </c>
      <c r="Q334" s="103" t="n">
        <v>0</v>
      </c>
      <c r="R334" s="103">
        <f>Q334*H334</f>
        <v/>
      </c>
      <c r="S334" s="103" t="n">
        <v>0</v>
      </c>
      <c r="T334" s="103">
        <f>S334*H334</f>
        <v/>
      </c>
      <c r="AR334" s="1" t="inlineStr">
        <is>
          <t>8</t>
        </is>
      </c>
      <c r="AT334" s="1" t="inlineStr">
        <is>
          <t>M</t>
        </is>
      </c>
      <c r="AU334" s="1" t="inlineStr">
        <is>
          <t>2</t>
        </is>
      </c>
      <c r="AY334" s="1" t="inlineStr">
        <is>
          <t>ROZPOCET</t>
        </is>
      </c>
      <c r="BE334" s="31">
        <f>IF(N334="základná",J334,0)</f>
        <v/>
      </c>
      <c r="BF334" s="31">
        <f>IF(N334="znížená",J334,0)</f>
        <v/>
      </c>
      <c r="BG334" s="31">
        <f>IF(N334="zákl. prenesená",J334,0)</f>
        <v/>
      </c>
      <c r="BH334" s="31">
        <f>IF(N334="zníž. prenesená",J334,0)</f>
        <v/>
      </c>
      <c r="BI334" s="31">
        <f>IF(N334="nulová",J334,0)</f>
        <v/>
      </c>
      <c r="BJ334" s="1" t="inlineStr">
        <is>
          <t>2</t>
        </is>
      </c>
      <c r="BK334" s="31">
        <f>ROUND(I334*H334,2)</f>
        <v/>
      </c>
      <c r="BL334" s="1" t="inlineStr">
        <is>
          <t>4</t>
        </is>
      </c>
      <c r="BM334" s="1" t="inlineStr">
        <is>
          <t>966845811</t>
        </is>
      </c>
    </row>
    <row r="335">
      <c r="D335" s="79" t="inlineStr">
        <is>
          <t>VV</t>
        </is>
      </c>
      <c r="F335" s="80" t="inlineStr">
        <is>
          <t>1 ks (výpis 012, O7)</t>
        </is>
      </c>
      <c r="H335" s="106" t="n">
        <v>1</v>
      </c>
      <c r="AT335" s="1" t="inlineStr">
        <is>
          <t>VV</t>
        </is>
      </c>
      <c r="AU335" s="1" t="inlineStr">
        <is>
          <t>2</t>
        </is>
      </c>
      <c r="AV335" s="2" t="inlineStr">
        <is>
          <t>2</t>
        </is>
      </c>
      <c r="AW335" s="2" t="inlineStr">
        <is>
          <t>True</t>
        </is>
      </c>
      <c r="AX335" s="2" t="inlineStr">
        <is>
          <t>1</t>
        </is>
      </c>
      <c r="AY335" s="1" t="inlineStr">
        <is>
          <t>ROZPOCET</t>
        </is>
      </c>
    </row>
    <row r="336" ht="36" customHeight="1">
      <c r="C336" s="82" t="inlineStr">
        <is>
          <t>94</t>
        </is>
      </c>
      <c r="D336" s="82" t="inlineStr">
        <is>
          <t>M</t>
        </is>
      </c>
      <c r="E336" s="83" t="inlineStr">
        <is>
          <t>R094</t>
        </is>
      </c>
      <c r="F336" s="84" t="inlineStr">
        <is>
          <t>Okno hliníkové jednokrídlové otváravo-sklopné 1625 x 1080 mm, trojsklo mliečne, RAL 7016 (ozn. O8), Uw 0,60 W/m2K, Ug 0,6, 47 dB podľa PD - dodávka</t>
        </is>
      </c>
      <c r="G336" s="85" t="inlineStr">
        <is>
          <t>ks</t>
        </is>
      </c>
      <c r="H336" s="107" t="n">
        <v>1</v>
      </c>
      <c r="I336" s="87" t="n">
        <v>432.92</v>
      </c>
      <c r="J336" s="87">
        <f>ROUND(I336*H336,2)</f>
        <v/>
      </c>
      <c r="K336" s="88" t="n"/>
      <c r="N336" s="46" t="inlineStr">
        <is>
          <t>základná</t>
        </is>
      </c>
      <c r="O336" s="103" t="n">
        <v>0</v>
      </c>
      <c r="P336" s="103">
        <f>O336*H336</f>
        <v/>
      </c>
      <c r="Q336" s="103" t="n">
        <v>0</v>
      </c>
      <c r="R336" s="103">
        <f>Q336*H336</f>
        <v/>
      </c>
      <c r="S336" s="103" t="n">
        <v>0</v>
      </c>
      <c r="T336" s="103">
        <f>S336*H336</f>
        <v/>
      </c>
      <c r="AR336" s="1" t="inlineStr">
        <is>
          <t>8</t>
        </is>
      </c>
      <c r="AT336" s="1" t="inlineStr">
        <is>
          <t>M</t>
        </is>
      </c>
      <c r="AU336" s="1" t="inlineStr">
        <is>
          <t>2</t>
        </is>
      </c>
      <c r="AY336" s="1" t="inlineStr">
        <is>
          <t>ROZPOCET</t>
        </is>
      </c>
      <c r="BE336" s="31">
        <f>IF(N336="základná",J336,0)</f>
        <v/>
      </c>
      <c r="BF336" s="31">
        <f>IF(N336="znížená",J336,0)</f>
        <v/>
      </c>
      <c r="BG336" s="31">
        <f>IF(N336="zákl. prenesená",J336,0)</f>
        <v/>
      </c>
      <c r="BH336" s="31">
        <f>IF(N336="zníž. prenesená",J336,0)</f>
        <v/>
      </c>
      <c r="BI336" s="31">
        <f>IF(N336="nulová",J336,0)</f>
        <v/>
      </c>
      <c r="BJ336" s="1" t="inlineStr">
        <is>
          <t>2</t>
        </is>
      </c>
      <c r="BK336" s="31">
        <f>ROUND(I336*H336,2)</f>
        <v/>
      </c>
      <c r="BL336" s="1" t="inlineStr">
        <is>
          <t>4</t>
        </is>
      </c>
      <c r="BM336" s="1" t="inlineStr">
        <is>
          <t>-250673900</t>
        </is>
      </c>
    </row>
    <row r="337">
      <c r="D337" s="79" t="inlineStr">
        <is>
          <t>VV</t>
        </is>
      </c>
      <c r="F337" s="80" t="inlineStr">
        <is>
          <t>1 ks (výpis 012, O8)</t>
        </is>
      </c>
      <c r="H337" s="106" t="n">
        <v>1</v>
      </c>
      <c r="AT337" s="1" t="inlineStr">
        <is>
          <t>VV</t>
        </is>
      </c>
      <c r="AU337" s="1" t="inlineStr">
        <is>
          <t>2</t>
        </is>
      </c>
      <c r="AV337" s="2" t="inlineStr">
        <is>
          <t>2</t>
        </is>
      </c>
      <c r="AW337" s="2" t="inlineStr">
        <is>
          <t>True</t>
        </is>
      </c>
      <c r="AX337" s="2" t="inlineStr">
        <is>
          <t>1</t>
        </is>
      </c>
      <c r="AY337" s="1" t="inlineStr">
        <is>
          <t>ROZPOCET</t>
        </is>
      </c>
    </row>
    <row r="338" ht="36" customHeight="1">
      <c r="C338" s="82" t="inlineStr">
        <is>
          <t>95</t>
        </is>
      </c>
      <c r="D338" s="82" t="inlineStr">
        <is>
          <t>M</t>
        </is>
      </c>
      <c r="E338" s="83" t="inlineStr">
        <is>
          <t>R095</t>
        </is>
      </c>
      <c r="F338" s="84" t="inlineStr">
        <is>
          <t>Okno hliníkové jednokrídlové otváravo-sklopné 625 x 1080 mm, trojsklo, RAL 7016 (ozn. O9), Uw 0,60 W/m2K, Ug 0,6, 47 dB podľa PD - dodávka</t>
        </is>
      </c>
      <c r="G338" s="85" t="inlineStr">
        <is>
          <t>ks</t>
        </is>
      </c>
      <c r="H338" s="107" t="n">
        <v>1</v>
      </c>
      <c r="I338" s="87" t="n">
        <v>280.77</v>
      </c>
      <c r="J338" s="87">
        <f>ROUND(I338*H338,2)</f>
        <v/>
      </c>
      <c r="K338" s="88" t="n"/>
      <c r="N338" s="46" t="inlineStr">
        <is>
          <t>základná</t>
        </is>
      </c>
      <c r="O338" s="103" t="n">
        <v>0</v>
      </c>
      <c r="P338" s="103">
        <f>O338*H338</f>
        <v/>
      </c>
      <c r="Q338" s="103" t="n">
        <v>0</v>
      </c>
      <c r="R338" s="103">
        <f>Q338*H338</f>
        <v/>
      </c>
      <c r="S338" s="103" t="n">
        <v>0</v>
      </c>
      <c r="T338" s="103">
        <f>S338*H338</f>
        <v/>
      </c>
      <c r="AR338" s="1" t="inlineStr">
        <is>
          <t>8</t>
        </is>
      </c>
      <c r="AT338" s="1" t="inlineStr">
        <is>
          <t>M</t>
        </is>
      </c>
      <c r="AU338" s="1" t="inlineStr">
        <is>
          <t>2</t>
        </is>
      </c>
      <c r="AY338" s="1" t="inlineStr">
        <is>
          <t>ROZPOCET</t>
        </is>
      </c>
      <c r="BE338" s="31">
        <f>IF(N338="základná",J338,0)</f>
        <v/>
      </c>
      <c r="BF338" s="31">
        <f>IF(N338="znížená",J338,0)</f>
        <v/>
      </c>
      <c r="BG338" s="31">
        <f>IF(N338="zákl. prenesená",J338,0)</f>
        <v/>
      </c>
      <c r="BH338" s="31">
        <f>IF(N338="zníž. prenesená",J338,0)</f>
        <v/>
      </c>
      <c r="BI338" s="31">
        <f>IF(N338="nulová",J338,0)</f>
        <v/>
      </c>
      <c r="BJ338" s="1" t="inlineStr">
        <is>
          <t>2</t>
        </is>
      </c>
      <c r="BK338" s="31">
        <f>ROUND(I338*H338,2)</f>
        <v/>
      </c>
      <c r="BL338" s="1" t="inlineStr">
        <is>
          <t>4</t>
        </is>
      </c>
      <c r="BM338" s="1" t="inlineStr">
        <is>
          <t>1630701411</t>
        </is>
      </c>
    </row>
    <row r="339">
      <c r="D339" s="79" t="inlineStr">
        <is>
          <t>VV</t>
        </is>
      </c>
      <c r="F339" s="80" t="inlineStr">
        <is>
          <t>1 ks (výpis 012, O9)</t>
        </is>
      </c>
      <c r="H339" s="106" t="n">
        <v>1</v>
      </c>
      <c r="AT339" s="1" t="inlineStr">
        <is>
          <t>VV</t>
        </is>
      </c>
      <c r="AU339" s="1" t="inlineStr">
        <is>
          <t>2</t>
        </is>
      </c>
      <c r="AV339" s="2" t="inlineStr">
        <is>
          <t>2</t>
        </is>
      </c>
      <c r="AW339" s="2" t="inlineStr">
        <is>
          <t>True</t>
        </is>
      </c>
      <c r="AX339" s="2" t="inlineStr">
        <is>
          <t>1</t>
        </is>
      </c>
      <c r="AY339" s="1" t="inlineStr">
        <is>
          <t>ROZPOCET</t>
        </is>
      </c>
    </row>
    <row r="340" ht="24" customHeight="1">
      <c r="C340" s="72" t="inlineStr">
        <is>
          <t>96</t>
        </is>
      </c>
      <c r="D340" s="72" t="inlineStr">
        <is>
          <t>K</t>
        </is>
      </c>
      <c r="E340" s="73" t="inlineStr">
        <is>
          <t>998766102.S</t>
        </is>
      </c>
      <c r="F340" s="74" t="inlineStr">
        <is>
          <t>Presun hmot pre konštrukcie stolárske v objektoch výšky nad 6 do 12 m</t>
        </is>
      </c>
      <c r="G340" s="75" t="inlineStr">
        <is>
          <t>t</t>
        </is>
      </c>
      <c r="H340" s="105" t="n">
        <v>0.04</v>
      </c>
      <c r="I340" s="77" t="n">
        <v>55.81</v>
      </c>
      <c r="J340" s="77">
        <f>ROUND(I340*H340,2)</f>
        <v/>
      </c>
      <c r="K340" s="78" t="inlineStr">
        <is>
          <t>CENEKON 2026/02</t>
        </is>
      </c>
      <c r="N340" s="46" t="inlineStr">
        <is>
          <t>základná</t>
        </is>
      </c>
      <c r="O340" s="103" t="n">
        <v>0</v>
      </c>
      <c r="P340" s="103">
        <f>O340*H340</f>
        <v/>
      </c>
      <c r="Q340" s="103" t="n">
        <v>0</v>
      </c>
      <c r="R340" s="103">
        <f>Q340*H340</f>
        <v/>
      </c>
      <c r="S340" s="103" t="n">
        <v>0</v>
      </c>
      <c r="T340" s="103">
        <f>S340*H340</f>
        <v/>
      </c>
      <c r="AR340" s="1" t="inlineStr">
        <is>
          <t>4</t>
        </is>
      </c>
      <c r="AT340" s="1" t="inlineStr">
        <is>
          <t>K</t>
        </is>
      </c>
      <c r="AU340" s="1" t="inlineStr">
        <is>
          <t>2</t>
        </is>
      </c>
      <c r="AY340" s="1" t="inlineStr">
        <is>
          <t>ROZPOCET</t>
        </is>
      </c>
      <c r="BE340" s="31">
        <f>IF(N340="základná",J340,0)</f>
        <v/>
      </c>
      <c r="BF340" s="31">
        <f>IF(N340="znížená",J340,0)</f>
        <v/>
      </c>
      <c r="BG340" s="31">
        <f>IF(N340="zákl. prenesená",J340,0)</f>
        <v/>
      </c>
      <c r="BH340" s="31">
        <f>IF(N340="zníž. prenesená",J340,0)</f>
        <v/>
      </c>
      <c r="BI340" s="31">
        <f>IF(N340="nulová",J340,0)</f>
        <v/>
      </c>
      <c r="BJ340" s="1" t="inlineStr">
        <is>
          <t>2</t>
        </is>
      </c>
      <c r="BK340" s="31">
        <f>ROUND(I340*H340,2)</f>
        <v/>
      </c>
      <c r="BL340" s="1" t="inlineStr">
        <is>
          <t>4</t>
        </is>
      </c>
      <c r="BM340" s="1" t="inlineStr">
        <is>
          <t>-845422867</t>
        </is>
      </c>
    </row>
    <row r="341">
      <c r="D341" s="79" t="inlineStr">
        <is>
          <t>VV</t>
        </is>
      </c>
      <c r="F341" s="80" t="inlineStr">
        <is>
          <t>súčet hmotností položiek dielu (766 - Konštrukcie stolárske) = 0,04 t</t>
        </is>
      </c>
      <c r="H341" s="106" t="n">
        <v>0.04</v>
      </c>
      <c r="AT341" s="1" t="inlineStr">
        <is>
          <t>VV</t>
        </is>
      </c>
      <c r="AU341" s="1" t="inlineStr">
        <is>
          <t>2</t>
        </is>
      </c>
      <c r="AV341" s="2" t="inlineStr">
        <is>
          <t>2</t>
        </is>
      </c>
      <c r="AW341" s="2" t="inlineStr">
        <is>
          <t>True</t>
        </is>
      </c>
      <c r="AX341" s="2" t="inlineStr">
        <is>
          <t>1</t>
        </is>
      </c>
      <c r="AY341" s="1" t="inlineStr">
        <is>
          <t>ROZPOCET</t>
        </is>
      </c>
    </row>
    <row r="342" ht="24" customHeight="1">
      <c r="C342" s="72" t="inlineStr">
        <is>
          <t>97</t>
        </is>
      </c>
      <c r="D342" s="72" t="inlineStr">
        <is>
          <t>K</t>
        </is>
      </c>
      <c r="E342" s="73" t="inlineStr">
        <is>
          <t>998767102.S</t>
        </is>
      </c>
      <c r="F342" s="74" t="inlineStr">
        <is>
          <t>Presun hmôt pre kovové stavebné doplnkové konštrukcie v objektoch výšky nad 6 do 12 m</t>
        </is>
      </c>
      <c r="G342" s="75" t="inlineStr">
        <is>
          <t>t</t>
        </is>
      </c>
      <c r="H342" s="105" t="n">
        <v>0.07099999999999999</v>
      </c>
      <c r="I342" s="77" t="n">
        <v>66.94</v>
      </c>
      <c r="J342" s="77">
        <f>ROUND(I342*H342,2)</f>
        <v/>
      </c>
      <c r="K342" s="78" t="inlineStr">
        <is>
          <t>CENEKON 2026/02</t>
        </is>
      </c>
      <c r="N342" s="46" t="inlineStr">
        <is>
          <t>základná</t>
        </is>
      </c>
      <c r="O342" s="103" t="n">
        <v>0</v>
      </c>
      <c r="P342" s="103">
        <f>O342*H342</f>
        <v/>
      </c>
      <c r="Q342" s="103" t="n">
        <v>0</v>
      </c>
      <c r="R342" s="103">
        <f>Q342*H342</f>
        <v/>
      </c>
      <c r="S342" s="103" t="n">
        <v>0</v>
      </c>
      <c r="T342" s="103">
        <f>S342*H342</f>
        <v/>
      </c>
      <c r="AR342" s="1" t="inlineStr">
        <is>
          <t>4</t>
        </is>
      </c>
      <c r="AT342" s="1" t="inlineStr">
        <is>
          <t>K</t>
        </is>
      </c>
      <c r="AU342" s="1" t="inlineStr">
        <is>
          <t>2</t>
        </is>
      </c>
      <c r="AY342" s="1" t="inlineStr">
        <is>
          <t>ROZPOCET</t>
        </is>
      </c>
      <c r="BE342" s="31">
        <f>IF(N342="základná",J342,0)</f>
        <v/>
      </c>
      <c r="BF342" s="31">
        <f>IF(N342="znížená",J342,0)</f>
        <v/>
      </c>
      <c r="BG342" s="31">
        <f>IF(N342="zákl. prenesená",J342,0)</f>
        <v/>
      </c>
      <c r="BH342" s="31">
        <f>IF(N342="zníž. prenesená",J342,0)</f>
        <v/>
      </c>
      <c r="BI342" s="31">
        <f>IF(N342="nulová",J342,0)</f>
        <v/>
      </c>
      <c r="BJ342" s="1" t="inlineStr">
        <is>
          <t>2</t>
        </is>
      </c>
      <c r="BK342" s="31">
        <f>ROUND(I342*H342,2)</f>
        <v/>
      </c>
      <c r="BL342" s="1" t="inlineStr">
        <is>
          <t>4</t>
        </is>
      </c>
      <c r="BM342" s="1" t="inlineStr">
        <is>
          <t>740342015</t>
        </is>
      </c>
    </row>
    <row r="343">
      <c r="D343" s="79" t="inlineStr">
        <is>
          <t>VV</t>
        </is>
      </c>
      <c r="F343" s="80" t="inlineStr">
        <is>
          <t>súčet hmotností položiek dielu (767 - Konštrukcie doplnkové kovové) = 0,071 t</t>
        </is>
      </c>
      <c r="H343" s="106" t="n">
        <v>0.07099999999999999</v>
      </c>
      <c r="AT343" s="1" t="inlineStr">
        <is>
          <t>VV</t>
        </is>
      </c>
      <c r="AU343" s="1" t="inlineStr">
        <is>
          <t>2</t>
        </is>
      </c>
      <c r="AV343" s="2" t="inlineStr">
        <is>
          <t>2</t>
        </is>
      </c>
      <c r="AW343" s="2" t="inlineStr">
        <is>
          <t>True</t>
        </is>
      </c>
      <c r="AX343" s="2" t="inlineStr">
        <is>
          <t>1</t>
        </is>
      </c>
      <c r="AY343" s="1" t="inlineStr">
        <is>
          <t>ROZPOCET</t>
        </is>
      </c>
    </row>
    <row r="344" ht="24" customHeight="1">
      <c r="C344" s="72" t="inlineStr">
        <is>
          <t>98</t>
        </is>
      </c>
      <c r="D344" s="72" t="inlineStr">
        <is>
          <t>K</t>
        </is>
      </c>
      <c r="E344" s="73" t="inlineStr">
        <is>
          <t>998771102.S</t>
        </is>
      </c>
      <c r="F344" s="74" t="inlineStr">
        <is>
          <t>Presun hmôt pre podlahy z dlaždíc v objektoch výšky nad 6 do 12 m</t>
        </is>
      </c>
      <c r="G344" s="75" t="inlineStr">
        <is>
          <t>t</t>
        </is>
      </c>
      <c r="H344" s="105" t="n">
        <v>3.135</v>
      </c>
      <c r="I344" s="77" t="n">
        <v>32.01</v>
      </c>
      <c r="J344" s="77">
        <f>ROUND(I344*H344,2)</f>
        <v/>
      </c>
      <c r="K344" s="78" t="inlineStr">
        <is>
          <t>CENEKON 2026/02</t>
        </is>
      </c>
      <c r="N344" s="46" t="inlineStr">
        <is>
          <t>základná</t>
        </is>
      </c>
      <c r="O344" s="103" t="n">
        <v>0</v>
      </c>
      <c r="P344" s="103">
        <f>O344*H344</f>
        <v/>
      </c>
      <c r="Q344" s="103" t="n">
        <v>0</v>
      </c>
      <c r="R344" s="103">
        <f>Q344*H344</f>
        <v/>
      </c>
      <c r="S344" s="103" t="n">
        <v>0</v>
      </c>
      <c r="T344" s="103">
        <f>S344*H344</f>
        <v/>
      </c>
      <c r="AR344" s="1" t="inlineStr">
        <is>
          <t>4</t>
        </is>
      </c>
      <c r="AT344" s="1" t="inlineStr">
        <is>
          <t>K</t>
        </is>
      </c>
      <c r="AU344" s="1" t="inlineStr">
        <is>
          <t>2</t>
        </is>
      </c>
      <c r="AY344" s="1" t="inlineStr">
        <is>
          <t>ROZPOCET</t>
        </is>
      </c>
      <c r="BE344" s="31">
        <f>IF(N344="základná",J344,0)</f>
        <v/>
      </c>
      <c r="BF344" s="31">
        <f>IF(N344="znížená",J344,0)</f>
        <v/>
      </c>
      <c r="BG344" s="31">
        <f>IF(N344="zákl. prenesená",J344,0)</f>
        <v/>
      </c>
      <c r="BH344" s="31">
        <f>IF(N344="zníž. prenesená",J344,0)</f>
        <v/>
      </c>
      <c r="BI344" s="31">
        <f>IF(N344="nulová",J344,0)</f>
        <v/>
      </c>
      <c r="BJ344" s="1" t="inlineStr">
        <is>
          <t>2</t>
        </is>
      </c>
      <c r="BK344" s="31">
        <f>ROUND(I344*H344,2)</f>
        <v/>
      </c>
      <c r="BL344" s="1" t="inlineStr">
        <is>
          <t>4</t>
        </is>
      </c>
      <c r="BM344" s="1" t="inlineStr">
        <is>
          <t>-1999214360</t>
        </is>
      </c>
    </row>
    <row r="345">
      <c r="D345" s="79" t="inlineStr">
        <is>
          <t>VV</t>
        </is>
      </c>
      <c r="F345" s="80" t="inlineStr">
        <is>
          <t>súčet hmotností položiek dielu (771 - Podlahy z dlaždíc) = 3,135 t</t>
        </is>
      </c>
      <c r="H345" s="106" t="n">
        <v>3.135</v>
      </c>
      <c r="AT345" s="1" t="inlineStr">
        <is>
          <t>VV</t>
        </is>
      </c>
      <c r="AU345" s="1" t="inlineStr">
        <is>
          <t>2</t>
        </is>
      </c>
      <c r="AV345" s="2" t="inlineStr">
        <is>
          <t>2</t>
        </is>
      </c>
      <c r="AW345" s="2" t="inlineStr">
        <is>
          <t>True</t>
        </is>
      </c>
      <c r="AX345" s="2" t="inlineStr">
        <is>
          <t>1</t>
        </is>
      </c>
      <c r="AY345" s="1" t="inlineStr">
        <is>
          <t>ROZPOCET</t>
        </is>
      </c>
    </row>
    <row r="346" ht="24" customHeight="1">
      <c r="C346" s="72" t="inlineStr">
        <is>
          <t>99</t>
        </is>
      </c>
      <c r="D346" s="72" t="inlineStr">
        <is>
          <t>K</t>
        </is>
      </c>
      <c r="E346" s="73" t="inlineStr">
        <is>
          <t>998775102.S</t>
        </is>
      </c>
      <c r="F346" s="74" t="inlineStr">
        <is>
          <t>Presun hmôt pre podlahy vlysové a parketové v objektoch výšky nad 6 do 12 m</t>
        </is>
      </c>
      <c r="G346" s="75" t="inlineStr">
        <is>
          <t>t</t>
        </is>
      </c>
      <c r="H346" s="105" t="n">
        <v>0.439</v>
      </c>
      <c r="I346" s="77" t="n">
        <v>54.55</v>
      </c>
      <c r="J346" s="77">
        <f>ROUND(I346*H346,2)</f>
        <v/>
      </c>
      <c r="K346" s="78" t="inlineStr">
        <is>
          <t>CENEKON 2026/02</t>
        </is>
      </c>
      <c r="N346" s="46" t="inlineStr">
        <is>
          <t>základná</t>
        </is>
      </c>
      <c r="O346" s="103" t="n">
        <v>0</v>
      </c>
      <c r="P346" s="103">
        <f>O346*H346</f>
        <v/>
      </c>
      <c r="Q346" s="103" t="n">
        <v>0</v>
      </c>
      <c r="R346" s="103">
        <f>Q346*H346</f>
        <v/>
      </c>
      <c r="S346" s="103" t="n">
        <v>0</v>
      </c>
      <c r="T346" s="103">
        <f>S346*H346</f>
        <v/>
      </c>
      <c r="AR346" s="1" t="inlineStr">
        <is>
          <t>4</t>
        </is>
      </c>
      <c r="AT346" s="1" t="inlineStr">
        <is>
          <t>K</t>
        </is>
      </c>
      <c r="AU346" s="1" t="inlineStr">
        <is>
          <t>2</t>
        </is>
      </c>
      <c r="AY346" s="1" t="inlineStr">
        <is>
          <t>ROZPOCET</t>
        </is>
      </c>
      <c r="BE346" s="31">
        <f>IF(N346="základná",J346,0)</f>
        <v/>
      </c>
      <c r="BF346" s="31">
        <f>IF(N346="znížená",J346,0)</f>
        <v/>
      </c>
      <c r="BG346" s="31">
        <f>IF(N346="zákl. prenesená",J346,0)</f>
        <v/>
      </c>
      <c r="BH346" s="31">
        <f>IF(N346="zníž. prenesená",J346,0)</f>
        <v/>
      </c>
      <c r="BI346" s="31">
        <f>IF(N346="nulová",J346,0)</f>
        <v/>
      </c>
      <c r="BJ346" s="1" t="inlineStr">
        <is>
          <t>2</t>
        </is>
      </c>
      <c r="BK346" s="31">
        <f>ROUND(I346*H346,2)</f>
        <v/>
      </c>
      <c r="BL346" s="1" t="inlineStr">
        <is>
          <t>4</t>
        </is>
      </c>
      <c r="BM346" s="1" t="inlineStr">
        <is>
          <t>-652363823</t>
        </is>
      </c>
    </row>
    <row r="347">
      <c r="D347" s="79" t="inlineStr">
        <is>
          <t>VV</t>
        </is>
      </c>
      <c r="F347" s="80" t="inlineStr">
        <is>
          <t>súčet hmotností položiek dielu (775 - Podlahy vlysové a parketové) = 0,439 t</t>
        </is>
      </c>
      <c r="H347" s="106" t="n">
        <v>0.439</v>
      </c>
      <c r="AT347" s="1" t="inlineStr">
        <is>
          <t>VV</t>
        </is>
      </c>
      <c r="AU347" s="1" t="inlineStr">
        <is>
          <t>2</t>
        </is>
      </c>
      <c r="AV347" s="2" t="inlineStr">
        <is>
          <t>2</t>
        </is>
      </c>
      <c r="AW347" s="2" t="inlineStr">
        <is>
          <t>True</t>
        </is>
      </c>
      <c r="AX347" s="2" t="inlineStr">
        <is>
          <t>1</t>
        </is>
      </c>
      <c r="AY347" s="1" t="inlineStr">
        <is>
          <t>ROZPOCET</t>
        </is>
      </c>
    </row>
    <row r="348" ht="24" customHeight="1">
      <c r="C348" s="72" t="inlineStr">
        <is>
          <t>100</t>
        </is>
      </c>
      <c r="D348" s="72" t="inlineStr">
        <is>
          <t>K</t>
        </is>
      </c>
      <c r="E348" s="73" t="inlineStr">
        <is>
          <t>998781102.S</t>
        </is>
      </c>
      <c r="F348" s="74" t="inlineStr">
        <is>
          <t>Presun hmôt pre obklady keramické v objektoch výšky nad 6 do 12 m</t>
        </is>
      </c>
      <c r="G348" s="75" t="inlineStr">
        <is>
          <t>t</t>
        </is>
      </c>
      <c r="H348" s="105" t="n">
        <v>1.538</v>
      </c>
      <c r="I348" s="77" t="n">
        <v>32.01</v>
      </c>
      <c r="J348" s="77">
        <f>ROUND(I348*H348,2)</f>
        <v/>
      </c>
      <c r="K348" s="78" t="inlineStr">
        <is>
          <t>CENEKON 2026/02</t>
        </is>
      </c>
      <c r="N348" s="46" t="inlineStr">
        <is>
          <t>základná</t>
        </is>
      </c>
      <c r="O348" s="103" t="n">
        <v>0</v>
      </c>
      <c r="P348" s="103">
        <f>O348*H348</f>
        <v/>
      </c>
      <c r="Q348" s="103" t="n">
        <v>0</v>
      </c>
      <c r="R348" s="103">
        <f>Q348*H348</f>
        <v/>
      </c>
      <c r="S348" s="103" t="n">
        <v>0</v>
      </c>
      <c r="T348" s="103">
        <f>S348*H348</f>
        <v/>
      </c>
      <c r="AR348" s="1" t="inlineStr">
        <is>
          <t>4</t>
        </is>
      </c>
      <c r="AT348" s="1" t="inlineStr">
        <is>
          <t>K</t>
        </is>
      </c>
      <c r="AU348" s="1" t="inlineStr">
        <is>
          <t>2</t>
        </is>
      </c>
      <c r="AY348" s="1" t="inlineStr">
        <is>
          <t>ROZPOCET</t>
        </is>
      </c>
      <c r="BE348" s="31">
        <f>IF(N348="základná",J348,0)</f>
        <v/>
      </c>
      <c r="BF348" s="31">
        <f>IF(N348="znížená",J348,0)</f>
        <v/>
      </c>
      <c r="BG348" s="31">
        <f>IF(N348="zákl. prenesená",J348,0)</f>
        <v/>
      </c>
      <c r="BH348" s="31">
        <f>IF(N348="zníž. prenesená",J348,0)</f>
        <v/>
      </c>
      <c r="BI348" s="31">
        <f>IF(N348="nulová",J348,0)</f>
        <v/>
      </c>
      <c r="BJ348" s="1" t="inlineStr">
        <is>
          <t>2</t>
        </is>
      </c>
      <c r="BK348" s="31">
        <f>ROUND(I348*H348,2)</f>
        <v/>
      </c>
      <c r="BL348" s="1" t="inlineStr">
        <is>
          <t>4</t>
        </is>
      </c>
      <c r="BM348" s="1" t="inlineStr">
        <is>
          <t>1023819347</t>
        </is>
      </c>
    </row>
    <row r="349">
      <c r="D349" s="79" t="inlineStr">
        <is>
          <t>VV</t>
        </is>
      </c>
      <c r="F349" s="80" t="inlineStr">
        <is>
          <t>súčet hmotností položiek dielu (781 - Obklady) = 1,538 t</t>
        </is>
      </c>
      <c r="H349" s="106" t="n">
        <v>1.538</v>
      </c>
      <c r="AT349" s="1" t="inlineStr">
        <is>
          <t>VV</t>
        </is>
      </c>
      <c r="AU349" s="1" t="inlineStr">
        <is>
          <t>2</t>
        </is>
      </c>
      <c r="AV349" s="2" t="inlineStr">
        <is>
          <t>2</t>
        </is>
      </c>
      <c r="AW349" s="2" t="inlineStr">
        <is>
          <t>True</t>
        </is>
      </c>
      <c r="AX349" s="2" t="inlineStr">
        <is>
          <t>1</t>
        </is>
      </c>
      <c r="AY349" s="1" t="inlineStr">
        <is>
          <t>ROZPOCET</t>
        </is>
      </c>
    </row>
    <row r="350" ht="25.92" customHeight="1">
      <c r="D350" s="67" t="inlineStr">
        <is>
          <t>D</t>
        </is>
      </c>
      <c r="E350" s="68" t="inlineStr">
        <is>
          <t>PSV</t>
        </is>
      </c>
      <c r="F350" s="68" t="inlineStr">
        <is>
          <t>Práce a dodávky PSV</t>
        </is>
      </c>
      <c r="J350" s="69">
        <f>BK350</f>
        <v/>
      </c>
      <c r="P350" s="103">
        <f>P351+P376+P385+P406+P447+P456+P489+P546+P553+P564+P571+P576+P595+P602</f>
        <v/>
      </c>
      <c r="R350" s="103">
        <f>R351+R376+R385+R406+R447+R456+R489+R546+R553+R564+R571+R576+R595+R602</f>
        <v/>
      </c>
      <c r="T350" s="103">
        <f>T351+T376+T385+T406+T447+T456+T489+T546+T553+T564+T571+T576+T595+T602</f>
        <v/>
      </c>
      <c r="AR350" s="1" t="inlineStr">
        <is>
          <t>2</t>
        </is>
      </c>
      <c r="AT350" s="46" t="inlineStr">
        <is>
          <t>D</t>
        </is>
      </c>
      <c r="AU350" s="46" t="inlineStr">
        <is>
          <t>0</t>
        </is>
      </c>
      <c r="AY350" s="1" t="inlineStr">
        <is>
          <t>ROZPOCET</t>
        </is>
      </c>
      <c r="BK350" s="31">
        <f>BK351+BK376+BK385+BK406+BK447+BK456+BK489+BK546+BK553+BK564+BK571+BK576+BK595+BK602</f>
        <v/>
      </c>
    </row>
    <row r="351" ht="22.8" customHeight="1">
      <c r="D351" s="67" t="inlineStr">
        <is>
          <t>D</t>
        </is>
      </c>
      <c r="E351" s="70" t="inlineStr">
        <is>
          <t>711</t>
        </is>
      </c>
      <c r="F351" s="70" t="inlineStr">
        <is>
          <t>Izolácie proti vode, vlhkosti a plynom</t>
        </is>
      </c>
      <c r="J351" s="71">
        <f>BK351</f>
        <v/>
      </c>
      <c r="P351" s="103">
        <f>SUM(P352:P375)</f>
        <v/>
      </c>
      <c r="R351" s="103">
        <f>SUM(R352:R375)</f>
        <v/>
      </c>
      <c r="T351" s="103">
        <f>SUM(T352:T375)</f>
        <v/>
      </c>
      <c r="AR351" s="1" t="inlineStr">
        <is>
          <t>2</t>
        </is>
      </c>
      <c r="AT351" s="46" t="inlineStr">
        <is>
          <t>D</t>
        </is>
      </c>
      <c r="AU351" s="46" t="inlineStr">
        <is>
          <t>1</t>
        </is>
      </c>
      <c r="AY351" s="1" t="inlineStr">
        <is>
          <t>ROZPOCET</t>
        </is>
      </c>
      <c r="BK351" s="31">
        <f>SUM(BK352:BK375)</f>
        <v/>
      </c>
    </row>
    <row r="352" ht="24" customHeight="1">
      <c r="C352" s="72" t="inlineStr">
        <is>
          <t>101</t>
        </is>
      </c>
      <c r="D352" s="72" t="inlineStr">
        <is>
          <t>K</t>
        </is>
      </c>
      <c r="E352" s="73" t="inlineStr">
        <is>
          <t>711111001.S</t>
        </is>
      </c>
      <c r="F352" s="74" t="inlineStr">
        <is>
          <t>Zhotovenie izolácie proti zemnej vlhkosti vodorovná náterom penetračným za studena</t>
        </is>
      </c>
      <c r="G352" s="75" t="inlineStr">
        <is>
          <t>m2</t>
        </is>
      </c>
      <c r="H352" s="105" t="n">
        <v>225.795</v>
      </c>
      <c r="I352" s="77" t="n">
        <v>0.84</v>
      </c>
      <c r="J352" s="77">
        <f>ROUND(I352*H352,2)</f>
        <v/>
      </c>
      <c r="K352" s="78" t="inlineStr">
        <is>
          <t>CENEKON 2026/02</t>
        </is>
      </c>
      <c r="N352" s="46" t="inlineStr">
        <is>
          <t>základná</t>
        </is>
      </c>
      <c r="O352" s="103" t="n">
        <v>0</v>
      </c>
      <c r="P352" s="103">
        <f>O352*H352</f>
        <v/>
      </c>
      <c r="Q352" s="103" t="n">
        <v>0</v>
      </c>
      <c r="R352" s="103">
        <f>Q352*H352</f>
        <v/>
      </c>
      <c r="S352" s="103" t="n">
        <v>0</v>
      </c>
      <c r="T352" s="103">
        <f>S352*H352</f>
        <v/>
      </c>
      <c r="AR352" s="1" t="inlineStr">
        <is>
          <t>16</t>
        </is>
      </c>
      <c r="AT352" s="1" t="inlineStr">
        <is>
          <t>K</t>
        </is>
      </c>
      <c r="AU352" s="1" t="inlineStr">
        <is>
          <t>2</t>
        </is>
      </c>
      <c r="AY352" s="1" t="inlineStr">
        <is>
          <t>ROZPOCET</t>
        </is>
      </c>
      <c r="BE352" s="31">
        <f>IF(N352="základná",J352,0)</f>
        <v/>
      </c>
      <c r="BF352" s="31">
        <f>IF(N352="znížená",J352,0)</f>
        <v/>
      </c>
      <c r="BG352" s="31">
        <f>IF(N352="zákl. prenesená",J352,0)</f>
        <v/>
      </c>
      <c r="BH352" s="31">
        <f>IF(N352="zníž. prenesená",J352,0)</f>
        <v/>
      </c>
      <c r="BI352" s="31">
        <f>IF(N352="nulová",J352,0)</f>
        <v/>
      </c>
      <c r="BJ352" s="1" t="inlineStr">
        <is>
          <t>2</t>
        </is>
      </c>
      <c r="BK352" s="31">
        <f>ROUND(I352*H352,2)</f>
        <v/>
      </c>
      <c r="BL352" s="1" t="inlineStr">
        <is>
          <t>16</t>
        </is>
      </c>
      <c r="BM352" s="1" t="inlineStr">
        <is>
          <t>-1807325010</t>
        </is>
      </c>
    </row>
    <row r="353">
      <c r="D353" s="79" t="inlineStr">
        <is>
          <t>VV</t>
        </is>
      </c>
      <c r="F353" s="80" t="inlineStr">
        <is>
          <t>V001: 20,85 × 7,5+10,68 × 6,5 = 225,795</t>
        </is>
      </c>
      <c r="H353" s="106" t="n">
        <v>225.795</v>
      </c>
      <c r="AT353" s="1" t="inlineStr">
        <is>
          <t>VV</t>
        </is>
      </c>
      <c r="AU353" s="1" t="inlineStr">
        <is>
          <t>2</t>
        </is>
      </c>
      <c r="AV353" s="2" t="inlineStr">
        <is>
          <t>2</t>
        </is>
      </c>
      <c r="AW353" s="2" t="inlineStr">
        <is>
          <t>True</t>
        </is>
      </c>
      <c r="AX353" s="2" t="inlineStr">
        <is>
          <t>1</t>
        </is>
      </c>
      <c r="AY353" s="1" t="inlineStr">
        <is>
          <t>ROZPOCET</t>
        </is>
      </c>
    </row>
    <row r="354" ht="24" customHeight="1">
      <c r="C354" s="72" t="inlineStr">
        <is>
          <t>102</t>
        </is>
      </c>
      <c r="D354" s="72" t="inlineStr">
        <is>
          <t>K</t>
        </is>
      </c>
      <c r="E354" s="73" t="inlineStr">
        <is>
          <t>711112001.S</t>
        </is>
      </c>
      <c r="F354" s="74" t="inlineStr">
        <is>
          <t>Zhotovenie izolácie proti zemnej vlhkosti zvislá penetračným náterom za studena</t>
        </is>
      </c>
      <c r="G354" s="75" t="inlineStr">
        <is>
          <t>m2</t>
        </is>
      </c>
      <c r="H354" s="105" t="n">
        <v>50.739</v>
      </c>
      <c r="I354" s="77" t="n">
        <v>1.03</v>
      </c>
      <c r="J354" s="77">
        <f>ROUND(I354*H354,2)</f>
        <v/>
      </c>
      <c r="K354" s="78" t="inlineStr">
        <is>
          <t>CENEKON 2026/02</t>
        </is>
      </c>
      <c r="N354" s="46" t="inlineStr">
        <is>
          <t>základná</t>
        </is>
      </c>
      <c r="O354" s="103" t="n">
        <v>0</v>
      </c>
      <c r="P354" s="103">
        <f>O354*H354</f>
        <v/>
      </c>
      <c r="Q354" s="103" t="n">
        <v>0</v>
      </c>
      <c r="R354" s="103">
        <f>Q354*H354</f>
        <v/>
      </c>
      <c r="S354" s="103" t="n">
        <v>0</v>
      </c>
      <c r="T354" s="103">
        <f>S354*H354</f>
        <v/>
      </c>
      <c r="AR354" s="1" t="inlineStr">
        <is>
          <t>16</t>
        </is>
      </c>
      <c r="AT354" s="1" t="inlineStr">
        <is>
          <t>K</t>
        </is>
      </c>
      <c r="AU354" s="1" t="inlineStr">
        <is>
          <t>2</t>
        </is>
      </c>
      <c r="AY354" s="1" t="inlineStr">
        <is>
          <t>ROZPOCET</t>
        </is>
      </c>
      <c r="BE354" s="31">
        <f>IF(N354="základná",J354,0)</f>
        <v/>
      </c>
      <c r="BF354" s="31">
        <f>IF(N354="znížená",J354,0)</f>
        <v/>
      </c>
      <c r="BG354" s="31">
        <f>IF(N354="zákl. prenesená",J354,0)</f>
        <v/>
      </c>
      <c r="BH354" s="31">
        <f>IF(N354="zníž. prenesená",J354,0)</f>
        <v/>
      </c>
      <c r="BI354" s="31">
        <f>IF(N354="nulová",J354,0)</f>
        <v/>
      </c>
      <c r="BJ354" s="1" t="inlineStr">
        <is>
          <t>2</t>
        </is>
      </c>
      <c r="BK354" s="31">
        <f>ROUND(I354*H354,2)</f>
        <v/>
      </c>
      <c r="BL354" s="1" t="inlineStr">
        <is>
          <t>16</t>
        </is>
      </c>
      <c r="BM354" s="1" t="inlineStr">
        <is>
          <t>1481563486</t>
        </is>
      </c>
    </row>
    <row r="355">
      <c r="D355" s="79" t="inlineStr">
        <is>
          <t>VV</t>
        </is>
      </c>
      <c r="F355" s="80" t="inlineStr">
        <is>
          <t>V002 × (0,15 + 0,50) po prvý pás: 78,06 × 0,65 = 50,739</t>
        </is>
      </c>
      <c r="H355" s="106" t="n">
        <v>50.739</v>
      </c>
      <c r="AT355" s="1" t="inlineStr">
        <is>
          <t>VV</t>
        </is>
      </c>
      <c r="AU355" s="1" t="inlineStr">
        <is>
          <t>2</t>
        </is>
      </c>
      <c r="AV355" s="2" t="inlineStr">
        <is>
          <t>2</t>
        </is>
      </c>
      <c r="AW355" s="2" t="inlineStr">
        <is>
          <t>True</t>
        </is>
      </c>
      <c r="AX355" s="2" t="inlineStr">
        <is>
          <t>1</t>
        </is>
      </c>
      <c r="AY355" s="1" t="inlineStr">
        <is>
          <t>ROZPOCET</t>
        </is>
      </c>
    </row>
    <row r="356" ht="24" customHeight="1">
      <c r="C356" s="82" t="inlineStr">
        <is>
          <t>103</t>
        </is>
      </c>
      <c r="D356" s="82" t="inlineStr">
        <is>
          <t>M</t>
        </is>
      </c>
      <c r="E356" s="83" t="inlineStr">
        <is>
          <t>111630002700</t>
        </is>
      </c>
      <c r="F356" s="84" t="inlineStr">
        <is>
          <t>Penetračný náter ENKE PRIMER 933</t>
        </is>
      </c>
      <c r="G356" s="85" t="inlineStr">
        <is>
          <t>kg</t>
        </is>
      </c>
      <c r="H356" s="107" t="n">
        <v>82.95999999999999</v>
      </c>
      <c r="I356" s="87" t="n">
        <v>15.98</v>
      </c>
      <c r="J356" s="87">
        <f>ROUND(I356*H356,2)</f>
        <v/>
      </c>
      <c r="K356" s="88" t="inlineStr">
        <is>
          <t>CENEKON 2026/02</t>
        </is>
      </c>
      <c r="N356" s="46" t="inlineStr">
        <is>
          <t>základná</t>
        </is>
      </c>
      <c r="O356" s="103" t="n">
        <v>0</v>
      </c>
      <c r="P356" s="103">
        <f>O356*H356</f>
        <v/>
      </c>
      <c r="Q356" s="103" t="n">
        <v>0.001</v>
      </c>
      <c r="R356" s="103">
        <f>Q356*H356</f>
        <v/>
      </c>
      <c r="S356" s="103" t="n">
        <v>0</v>
      </c>
      <c r="T356" s="103">
        <f>S356*H356</f>
        <v/>
      </c>
      <c r="AR356" s="1" t="inlineStr">
        <is>
          <t>32</t>
        </is>
      </c>
      <c r="AT356" s="1" t="inlineStr">
        <is>
          <t>M</t>
        </is>
      </c>
      <c r="AU356" s="1" t="inlineStr">
        <is>
          <t>2</t>
        </is>
      </c>
      <c r="AY356" s="1" t="inlineStr">
        <is>
          <t>ROZPOCET</t>
        </is>
      </c>
      <c r="BE356" s="31">
        <f>IF(N356="základná",J356,0)</f>
        <v/>
      </c>
      <c r="BF356" s="31">
        <f>IF(N356="znížená",J356,0)</f>
        <v/>
      </c>
      <c r="BG356" s="31">
        <f>IF(N356="zákl. prenesená",J356,0)</f>
        <v/>
      </c>
      <c r="BH356" s="31">
        <f>IF(N356="zníž. prenesená",J356,0)</f>
        <v/>
      </c>
      <c r="BI356" s="31">
        <f>IF(N356="nulová",J356,0)</f>
        <v/>
      </c>
      <c r="BJ356" s="1" t="inlineStr">
        <is>
          <t>2</t>
        </is>
      </c>
      <c r="BK356" s="31">
        <f>ROUND(I356*H356,2)</f>
        <v/>
      </c>
      <c r="BL356" s="1" t="inlineStr">
        <is>
          <t>16</t>
        </is>
      </c>
      <c r="BM356" s="1" t="inlineStr">
        <is>
          <t>-1978597551</t>
        </is>
      </c>
    </row>
    <row r="357">
      <c r="D357" s="79" t="inlineStr">
        <is>
          <t>VV</t>
        </is>
      </c>
      <c r="F357" s="80" t="inlineStr">
        <is>
          <t>(V001 + zvislá 50,74) × 0,3 kg/m2 (P-18): (225,795+50,739) × 0,3 = 82,96</t>
        </is>
      </c>
      <c r="H357" s="106" t="n">
        <v>82.95999999999999</v>
      </c>
      <c r="AT357" s="1" t="inlineStr">
        <is>
          <t>VV</t>
        </is>
      </c>
      <c r="AU357" s="1" t="inlineStr">
        <is>
          <t>2</t>
        </is>
      </c>
      <c r="AV357" s="2" t="inlineStr">
        <is>
          <t>2</t>
        </is>
      </c>
      <c r="AW357" s="2" t="inlineStr">
        <is>
          <t>True</t>
        </is>
      </c>
      <c r="AX357" s="2" t="inlineStr">
        <is>
          <t>1</t>
        </is>
      </c>
      <c r="AY357" s="1" t="inlineStr">
        <is>
          <t>ROZPOCET</t>
        </is>
      </c>
    </row>
    <row r="358" ht="24" customHeight="1">
      <c r="C358" s="72" t="inlineStr">
        <is>
          <t>104</t>
        </is>
      </c>
      <c r="D358" s="72" t="inlineStr">
        <is>
          <t>K</t>
        </is>
      </c>
      <c r="E358" s="73" t="inlineStr">
        <is>
          <t>711141559.S</t>
        </is>
      </c>
      <c r="F358" s="74" t="inlineStr">
        <is>
          <t>Zhotovenie izolácie proti zemnej vlhkosti a tlakovej vode vodorovná NAIP pritavením</t>
        </is>
      </c>
      <c r="G358" s="75" t="inlineStr">
        <is>
          <t>m2</t>
        </is>
      </c>
      <c r="H358" s="105" t="n">
        <v>225.795</v>
      </c>
      <c r="I358" s="77" t="n">
        <v>6.4</v>
      </c>
      <c r="J358" s="77">
        <f>ROUND(I358*H358,2)</f>
        <v/>
      </c>
      <c r="K358" s="78" t="inlineStr">
        <is>
          <t>CENEKON 2026/02</t>
        </is>
      </c>
      <c r="N358" s="46" t="inlineStr">
        <is>
          <t>základná</t>
        </is>
      </c>
      <c r="O358" s="103" t="n">
        <v>0</v>
      </c>
      <c r="P358" s="103">
        <f>O358*H358</f>
        <v/>
      </c>
      <c r="Q358" s="103" t="n">
        <v>0.00054</v>
      </c>
      <c r="R358" s="103">
        <f>Q358*H358</f>
        <v/>
      </c>
      <c r="S358" s="103" t="n">
        <v>0</v>
      </c>
      <c r="T358" s="103">
        <f>S358*H358</f>
        <v/>
      </c>
      <c r="AR358" s="1" t="inlineStr">
        <is>
          <t>16</t>
        </is>
      </c>
      <c r="AT358" s="1" t="inlineStr">
        <is>
          <t>K</t>
        </is>
      </c>
      <c r="AU358" s="1" t="inlineStr">
        <is>
          <t>2</t>
        </is>
      </c>
      <c r="AY358" s="1" t="inlineStr">
        <is>
          <t>ROZPOCET</t>
        </is>
      </c>
      <c r="BE358" s="31">
        <f>IF(N358="základná",J358,0)</f>
        <v/>
      </c>
      <c r="BF358" s="31">
        <f>IF(N358="znížená",J358,0)</f>
        <v/>
      </c>
      <c r="BG358" s="31">
        <f>IF(N358="zákl. prenesená",J358,0)</f>
        <v/>
      </c>
      <c r="BH358" s="31">
        <f>IF(N358="zníž. prenesená",J358,0)</f>
        <v/>
      </c>
      <c r="BI358" s="31">
        <f>IF(N358="nulová",J358,0)</f>
        <v/>
      </c>
      <c r="BJ358" s="1" t="inlineStr">
        <is>
          <t>2</t>
        </is>
      </c>
      <c r="BK358" s="31">
        <f>ROUND(I358*H358,2)</f>
        <v/>
      </c>
      <c r="BL358" s="1" t="inlineStr">
        <is>
          <t>16</t>
        </is>
      </c>
      <c r="BM358" s="1" t="inlineStr">
        <is>
          <t>972206947</t>
        </is>
      </c>
    </row>
    <row r="359">
      <c r="D359" s="79" t="inlineStr">
        <is>
          <t>VV</t>
        </is>
      </c>
      <c r="F359" s="80" t="inlineStr">
        <is>
          <t>V001: 20,85 × 7,5+10,68 × 6,5 = 225,795</t>
        </is>
      </c>
      <c r="H359" s="106" t="n">
        <v>225.795</v>
      </c>
      <c r="AT359" s="1" t="inlineStr">
        <is>
          <t>VV</t>
        </is>
      </c>
      <c r="AU359" s="1" t="inlineStr">
        <is>
          <t>2</t>
        </is>
      </c>
      <c r="AV359" s="2" t="inlineStr">
        <is>
          <t>2</t>
        </is>
      </c>
      <c r="AW359" s="2" t="inlineStr">
        <is>
          <t>True</t>
        </is>
      </c>
      <c r="AX359" s="2" t="inlineStr">
        <is>
          <t>1</t>
        </is>
      </c>
      <c r="AY359" s="1" t="inlineStr">
        <is>
          <t>ROZPOCET</t>
        </is>
      </c>
    </row>
    <row r="360" ht="24" customHeight="1">
      <c r="C360" s="72" t="inlineStr">
        <is>
          <t>105</t>
        </is>
      </c>
      <c r="D360" s="72" t="inlineStr">
        <is>
          <t>K</t>
        </is>
      </c>
      <c r="E360" s="73" t="inlineStr">
        <is>
          <t>711142559.S</t>
        </is>
      </c>
      <c r="F360" s="74" t="inlineStr">
        <is>
          <t>Zhotovenie izolácie proti zemnej vlhkosti a tlakovej vode zvislá NAIP pritavením</t>
        </is>
      </c>
      <c r="G360" s="75" t="inlineStr">
        <is>
          <t>m2</t>
        </is>
      </c>
      <c r="H360" s="105" t="n">
        <v>50.739</v>
      </c>
      <c r="I360" s="77" t="n">
        <v>6.94</v>
      </c>
      <c r="J360" s="77">
        <f>ROUND(I360*H360,2)</f>
        <v/>
      </c>
      <c r="K360" s="78" t="inlineStr">
        <is>
          <t>CENEKON 2026/02</t>
        </is>
      </c>
      <c r="N360" s="46" t="inlineStr">
        <is>
          <t>základná</t>
        </is>
      </c>
      <c r="O360" s="103" t="n">
        <v>0</v>
      </c>
      <c r="P360" s="103">
        <f>O360*H360</f>
        <v/>
      </c>
      <c r="Q360" s="103" t="n">
        <v>0.00054</v>
      </c>
      <c r="R360" s="103">
        <f>Q360*H360</f>
        <v/>
      </c>
      <c r="S360" s="103" t="n">
        <v>0</v>
      </c>
      <c r="T360" s="103">
        <f>S360*H360</f>
        <v/>
      </c>
      <c r="AR360" s="1" t="inlineStr">
        <is>
          <t>16</t>
        </is>
      </c>
      <c r="AT360" s="1" t="inlineStr">
        <is>
          <t>K</t>
        </is>
      </c>
      <c r="AU360" s="1" t="inlineStr">
        <is>
          <t>2</t>
        </is>
      </c>
      <c r="AY360" s="1" t="inlineStr">
        <is>
          <t>ROZPOCET</t>
        </is>
      </c>
      <c r="BE360" s="31">
        <f>IF(N360="základná",J360,0)</f>
        <v/>
      </c>
      <c r="BF360" s="31">
        <f>IF(N360="znížená",J360,0)</f>
        <v/>
      </c>
      <c r="BG360" s="31">
        <f>IF(N360="zákl. prenesená",J360,0)</f>
        <v/>
      </c>
      <c r="BH360" s="31">
        <f>IF(N360="zníž. prenesená",J360,0)</f>
        <v/>
      </c>
      <c r="BI360" s="31">
        <f>IF(N360="nulová",J360,0)</f>
        <v/>
      </c>
      <c r="BJ360" s="1" t="inlineStr">
        <is>
          <t>2</t>
        </is>
      </c>
      <c r="BK360" s="31">
        <f>ROUND(I360*H360,2)</f>
        <v/>
      </c>
      <c r="BL360" s="1" t="inlineStr">
        <is>
          <t>16</t>
        </is>
      </c>
      <c r="BM360" s="1" t="inlineStr">
        <is>
          <t>-616420326</t>
        </is>
      </c>
    </row>
    <row r="361">
      <c r="D361" s="79" t="inlineStr">
        <is>
          <t>VV</t>
        </is>
      </c>
      <c r="F361" s="80" t="inlineStr">
        <is>
          <t>V002 × 0,65: 78,06 × 0,65 = 50,739</t>
        </is>
      </c>
      <c r="H361" s="106" t="n">
        <v>50.739</v>
      </c>
      <c r="AT361" s="1" t="inlineStr">
        <is>
          <t>VV</t>
        </is>
      </c>
      <c r="AU361" s="1" t="inlineStr">
        <is>
          <t>2</t>
        </is>
      </c>
      <c r="AV361" s="2" t="inlineStr">
        <is>
          <t>2</t>
        </is>
      </c>
      <c r="AW361" s="2" t="inlineStr">
        <is>
          <t>True</t>
        </is>
      </c>
      <c r="AX361" s="2" t="inlineStr">
        <is>
          <t>1</t>
        </is>
      </c>
      <c r="AY361" s="1" t="inlineStr">
        <is>
          <t>ROZPOCET</t>
        </is>
      </c>
    </row>
    <row r="362" ht="24" customHeight="1">
      <c r="C362" s="82" t="inlineStr">
        <is>
          <t>106</t>
        </is>
      </c>
      <c r="D362" s="82" t="inlineStr">
        <is>
          <t>M</t>
        </is>
      </c>
      <c r="E362" s="83" t="inlineStr">
        <is>
          <t>628310001000</t>
        </is>
      </c>
      <c r="F362" s="84" t="inlineStr">
        <is>
          <t>Pás asfaltový HYDROBIT V 60 S 35 pre spodné vrstvy hydroizolačných systémov, ICOPAL</t>
        </is>
      </c>
      <c r="G362" s="85" t="inlineStr">
        <is>
          <t>m2</t>
        </is>
      </c>
      <c r="H362" s="107" t="n">
        <v>318.014</v>
      </c>
      <c r="I362" s="87" t="n">
        <v>3.88</v>
      </c>
      <c r="J362" s="87">
        <f>ROUND(I362*H362,2)</f>
        <v/>
      </c>
      <c r="K362" s="88" t="inlineStr">
        <is>
          <t>CENEKON 2026/02</t>
        </is>
      </c>
      <c r="N362" s="46" t="inlineStr">
        <is>
          <t>základná</t>
        </is>
      </c>
      <c r="O362" s="103" t="n">
        <v>0</v>
      </c>
      <c r="P362" s="103">
        <f>O362*H362</f>
        <v/>
      </c>
      <c r="Q362" s="103" t="n">
        <v>0.00425</v>
      </c>
      <c r="R362" s="103">
        <f>Q362*H362</f>
        <v/>
      </c>
      <c r="S362" s="103" t="n">
        <v>0</v>
      </c>
      <c r="T362" s="103">
        <f>S362*H362</f>
        <v/>
      </c>
      <c r="AR362" s="1" t="inlineStr">
        <is>
          <t>32</t>
        </is>
      </c>
      <c r="AT362" s="1" t="inlineStr">
        <is>
          <t>M</t>
        </is>
      </c>
      <c r="AU362" s="1" t="inlineStr">
        <is>
          <t>2</t>
        </is>
      </c>
      <c r="AY362" s="1" t="inlineStr">
        <is>
          <t>ROZPOCET</t>
        </is>
      </c>
      <c r="BE362" s="31">
        <f>IF(N362="základná",J362,0)</f>
        <v/>
      </c>
      <c r="BF362" s="31">
        <f>IF(N362="znížená",J362,0)</f>
        <v/>
      </c>
      <c r="BG362" s="31">
        <f>IF(N362="zákl. prenesená",J362,0)</f>
        <v/>
      </c>
      <c r="BH362" s="31">
        <f>IF(N362="zníž. prenesená",J362,0)</f>
        <v/>
      </c>
      <c r="BI362" s="31">
        <f>IF(N362="nulová",J362,0)</f>
        <v/>
      </c>
      <c r="BJ362" s="1" t="inlineStr">
        <is>
          <t>2</t>
        </is>
      </c>
      <c r="BK362" s="31">
        <f>ROUND(I362*H362,2)</f>
        <v/>
      </c>
      <c r="BL362" s="1" t="inlineStr">
        <is>
          <t>16</t>
        </is>
      </c>
      <c r="BM362" s="1" t="inlineStr">
        <is>
          <t>1882775383</t>
        </is>
      </c>
    </row>
    <row r="363">
      <c r="D363" s="79" t="inlineStr">
        <is>
          <t>VV</t>
        </is>
      </c>
      <c r="F363" s="80" t="inlineStr">
        <is>
          <t>(V001 + 50,74) × 1,15 presahy (P-19): (225,795+50,739) × 1,15 = 318,014</t>
        </is>
      </c>
      <c r="H363" s="106" t="n">
        <v>318.014</v>
      </c>
      <c r="AT363" s="1" t="inlineStr">
        <is>
          <t>VV</t>
        </is>
      </c>
      <c r="AU363" s="1" t="inlineStr">
        <is>
          <t>2</t>
        </is>
      </c>
      <c r="AV363" s="2" t="inlineStr">
        <is>
          <t>2</t>
        </is>
      </c>
      <c r="AW363" s="2" t="inlineStr">
        <is>
          <t>True</t>
        </is>
      </c>
      <c r="AX363" s="2" t="inlineStr">
        <is>
          <t>1</t>
        </is>
      </c>
      <c r="AY363" s="1" t="inlineStr">
        <is>
          <t>ROZPOCET</t>
        </is>
      </c>
    </row>
    <row r="364" ht="36" customHeight="1">
      <c r="C364" s="72" t="inlineStr">
        <is>
          <t>107</t>
        </is>
      </c>
      <c r="D364" s="72" t="inlineStr">
        <is>
          <t>K</t>
        </is>
      </c>
      <c r="E364" s="73" t="inlineStr">
        <is>
          <t>711113131.S</t>
        </is>
      </c>
      <c r="F364" s="74" t="inlineStr">
        <is>
          <t>Izolácie proti zemnej vlhkosti a povrchovej vode 2-zložkovou stierkou hydroizolačnou minerálnou pružnou hr. 2 mm na ploche vodorovnej</t>
        </is>
      </c>
      <c r="G364" s="75" t="inlineStr">
        <is>
          <t>m2</t>
        </is>
      </c>
      <c r="H364" s="105" t="n">
        <v>50.71</v>
      </c>
      <c r="I364" s="77" t="n">
        <v>20.38</v>
      </c>
      <c r="J364" s="77">
        <f>ROUND(I364*H364,2)</f>
        <v/>
      </c>
      <c r="K364" s="78" t="inlineStr">
        <is>
          <t>CENEKON 2026/02</t>
        </is>
      </c>
      <c r="N364" s="46" t="inlineStr">
        <is>
          <t>základná</t>
        </is>
      </c>
      <c r="O364" s="103" t="n">
        <v>0</v>
      </c>
      <c r="P364" s="103">
        <f>O364*H364</f>
        <v/>
      </c>
      <c r="Q364" s="103" t="n">
        <v>0.0035</v>
      </c>
      <c r="R364" s="103">
        <f>Q364*H364</f>
        <v/>
      </c>
      <c r="S364" s="103" t="n">
        <v>0</v>
      </c>
      <c r="T364" s="103">
        <f>S364*H364</f>
        <v/>
      </c>
      <c r="AR364" s="1" t="inlineStr">
        <is>
          <t>16</t>
        </is>
      </c>
      <c r="AT364" s="1" t="inlineStr">
        <is>
          <t>K</t>
        </is>
      </c>
      <c r="AU364" s="1" t="inlineStr">
        <is>
          <t>2</t>
        </is>
      </c>
      <c r="AY364" s="1" t="inlineStr">
        <is>
          <t>ROZPOCET</t>
        </is>
      </c>
      <c r="BE364" s="31">
        <f>IF(N364="základná",J364,0)</f>
        <v/>
      </c>
      <c r="BF364" s="31">
        <f>IF(N364="znížená",J364,0)</f>
        <v/>
      </c>
      <c r="BG364" s="31">
        <f>IF(N364="zákl. prenesená",J364,0)</f>
        <v/>
      </c>
      <c r="BH364" s="31">
        <f>IF(N364="zníž. prenesená",J364,0)</f>
        <v/>
      </c>
      <c r="BI364" s="31">
        <f>IF(N364="nulová",J364,0)</f>
        <v/>
      </c>
      <c r="BJ364" s="1" t="inlineStr">
        <is>
          <t>2</t>
        </is>
      </c>
      <c r="BK364" s="31">
        <f>ROUND(I364*H364,2)</f>
        <v/>
      </c>
      <c r="BL364" s="1" t="inlineStr">
        <is>
          <t>16</t>
        </is>
      </c>
      <c r="BM364" s="1" t="inlineStr">
        <is>
          <t>-1369034358</t>
        </is>
      </c>
    </row>
    <row r="365">
      <c r="D365" s="79" t="inlineStr">
        <is>
          <t>VV</t>
        </is>
      </c>
      <c r="F365" s="80" t="inlineStr">
        <is>
          <t>kúpeľne V035 + terasa V009: 17,93+32,78 = 50,71</t>
        </is>
      </c>
      <c r="H365" s="106" t="n">
        <v>50.71</v>
      </c>
      <c r="AT365" s="1" t="inlineStr">
        <is>
          <t>VV</t>
        </is>
      </c>
      <c r="AU365" s="1" t="inlineStr">
        <is>
          <t>2</t>
        </is>
      </c>
      <c r="AV365" s="2" t="inlineStr">
        <is>
          <t>2</t>
        </is>
      </c>
      <c r="AW365" s="2" t="inlineStr">
        <is>
          <t>True</t>
        </is>
      </c>
      <c r="AX365" s="2" t="inlineStr">
        <is>
          <t>1</t>
        </is>
      </c>
      <c r="AY365" s="1" t="inlineStr">
        <is>
          <t>ROZPOCET</t>
        </is>
      </c>
    </row>
    <row r="366" ht="36" customHeight="1">
      <c r="C366" s="72" t="inlineStr">
        <is>
          <t>108</t>
        </is>
      </c>
      <c r="D366" s="72" t="inlineStr">
        <is>
          <t>K</t>
        </is>
      </c>
      <c r="E366" s="73" t="inlineStr">
        <is>
          <t>711113141.S</t>
        </is>
      </c>
      <c r="F366" s="74" t="inlineStr">
        <is>
          <t>Izolácia proti zemnej vlhkosti a povrchovej vodeI 2-zložkovou stierkou hydroizolačnou minerálnou pružnou hr. 2 mm na ploche zvislej</t>
        </is>
      </c>
      <c r="G366" s="75" t="inlineStr">
        <is>
          <t>m2</t>
        </is>
      </c>
      <c r="H366" s="105" t="n">
        <v>59.428</v>
      </c>
      <c r="I366" s="77" t="n">
        <v>21.46</v>
      </c>
      <c r="J366" s="77">
        <f>ROUND(I366*H366,2)</f>
        <v/>
      </c>
      <c r="K366" s="78" t="inlineStr">
        <is>
          <t>CENEKON 2026/02</t>
        </is>
      </c>
      <c r="N366" s="46" t="inlineStr">
        <is>
          <t>základná</t>
        </is>
      </c>
      <c r="O366" s="103" t="n">
        <v>0</v>
      </c>
      <c r="P366" s="103">
        <f>O366*H366</f>
        <v/>
      </c>
      <c r="Q366" s="103" t="n">
        <v>0.0035</v>
      </c>
      <c r="R366" s="103">
        <f>Q366*H366</f>
        <v/>
      </c>
      <c r="S366" s="103" t="n">
        <v>0</v>
      </c>
      <c r="T366" s="103">
        <f>S366*H366</f>
        <v/>
      </c>
      <c r="AR366" s="1" t="inlineStr">
        <is>
          <t>16</t>
        </is>
      </c>
      <c r="AT366" s="1" t="inlineStr">
        <is>
          <t>K</t>
        </is>
      </c>
      <c r="AU366" s="1" t="inlineStr">
        <is>
          <t>2</t>
        </is>
      </c>
      <c r="AY366" s="1" t="inlineStr">
        <is>
          <t>ROZPOCET</t>
        </is>
      </c>
      <c r="BE366" s="31">
        <f>IF(N366="základná",J366,0)</f>
        <v/>
      </c>
      <c r="BF366" s="31">
        <f>IF(N366="znížená",J366,0)</f>
        <v/>
      </c>
      <c r="BG366" s="31">
        <f>IF(N366="zákl. prenesená",J366,0)</f>
        <v/>
      </c>
      <c r="BH366" s="31">
        <f>IF(N366="zníž. prenesená",J366,0)</f>
        <v/>
      </c>
      <c r="BI366" s="31">
        <f>IF(N366="nulová",J366,0)</f>
        <v/>
      </c>
      <c r="BJ366" s="1" t="inlineStr">
        <is>
          <t>2</t>
        </is>
      </c>
      <c r="BK366" s="31">
        <f>ROUND(I366*H366,2)</f>
        <v/>
      </c>
      <c r="BL366" s="1" t="inlineStr">
        <is>
          <t>16</t>
        </is>
      </c>
      <c r="BM366" s="1" t="inlineStr">
        <is>
          <t>-1476047965</t>
        </is>
      </c>
    </row>
    <row r="367">
      <c r="D367" s="79" t="inlineStr">
        <is>
          <t>VV</t>
        </is>
      </c>
      <c r="F367" s="80" t="inlineStr">
        <is>
          <t>steny kúpeľní pod obkladom 1.07 + 1.15: (14,4 × 2,8-0,8 × 2,1-1,025 × 2,28-1,625 × 1,08)+(9,7 × 2,8-0,7 × 2,1-0,75 × 1,08) = 59,428</t>
        </is>
      </c>
      <c r="H367" s="106" t="n">
        <v>59.428</v>
      </c>
      <c r="AT367" s="1" t="inlineStr">
        <is>
          <t>VV</t>
        </is>
      </c>
      <c r="AU367" s="1" t="inlineStr">
        <is>
          <t>2</t>
        </is>
      </c>
      <c r="AV367" s="2" t="inlineStr">
        <is>
          <t>2</t>
        </is>
      </c>
      <c r="AW367" s="2" t="inlineStr">
        <is>
          <t>True</t>
        </is>
      </c>
      <c r="AX367" s="2" t="inlineStr">
        <is>
          <t>1</t>
        </is>
      </c>
      <c r="AY367" s="1" t="inlineStr">
        <is>
          <t>ROZPOCET</t>
        </is>
      </c>
    </row>
    <row r="368" ht="24" customHeight="1">
      <c r="C368" s="82" t="inlineStr">
        <is>
          <t>109</t>
        </is>
      </c>
      <c r="D368" s="82" t="inlineStr">
        <is>
          <t>M</t>
        </is>
      </c>
      <c r="E368" s="83" t="inlineStr">
        <is>
          <t>247710007700.S</t>
        </is>
      </c>
      <c r="F368" s="84" t="inlineStr">
        <is>
          <t>Pás tesniaci š. 120 mm, na utesnenie rohových a spojovacích škár pri aplikácii hydroizolácií</t>
        </is>
      </c>
      <c r="G368" s="85" t="inlineStr">
        <is>
          <t>m</t>
        </is>
      </c>
      <c r="H368" s="107" t="n">
        <v>46.5</v>
      </c>
      <c r="I368" s="87" t="n">
        <v>1.8</v>
      </c>
      <c r="J368" s="87">
        <f>ROUND(I368*H368,2)</f>
        <v/>
      </c>
      <c r="K368" s="88" t="inlineStr">
        <is>
          <t>CENEKON 2026/02</t>
        </is>
      </c>
      <c r="N368" s="46" t="inlineStr">
        <is>
          <t>základná</t>
        </is>
      </c>
      <c r="O368" s="103" t="n">
        <v>0</v>
      </c>
      <c r="P368" s="103">
        <f>O368*H368</f>
        <v/>
      </c>
      <c r="Q368" s="103" t="n">
        <v>5e-05</v>
      </c>
      <c r="R368" s="103">
        <f>Q368*H368</f>
        <v/>
      </c>
      <c r="S368" s="103" t="n">
        <v>0</v>
      </c>
      <c r="T368" s="103">
        <f>S368*H368</f>
        <v/>
      </c>
      <c r="AR368" s="1" t="inlineStr">
        <is>
          <t>32</t>
        </is>
      </c>
      <c r="AT368" s="1" t="inlineStr">
        <is>
          <t>M</t>
        </is>
      </c>
      <c r="AU368" s="1" t="inlineStr">
        <is>
          <t>2</t>
        </is>
      </c>
      <c r="AY368" s="1" t="inlineStr">
        <is>
          <t>ROZPOCET</t>
        </is>
      </c>
      <c r="BE368" s="31">
        <f>IF(N368="základná",J368,0)</f>
        <v/>
      </c>
      <c r="BF368" s="31">
        <f>IF(N368="znížená",J368,0)</f>
        <v/>
      </c>
      <c r="BG368" s="31">
        <f>IF(N368="zákl. prenesená",J368,0)</f>
        <v/>
      </c>
      <c r="BH368" s="31">
        <f>IF(N368="zníž. prenesená",J368,0)</f>
        <v/>
      </c>
      <c r="BI368" s="31">
        <f>IF(N368="nulová",J368,0)</f>
        <v/>
      </c>
      <c r="BJ368" s="1" t="inlineStr">
        <is>
          <t>2</t>
        </is>
      </c>
      <c r="BK368" s="31">
        <f>ROUND(I368*H368,2)</f>
        <v/>
      </c>
      <c r="BL368" s="1" t="inlineStr">
        <is>
          <t>16</t>
        </is>
      </c>
      <c r="BM368" s="1" t="inlineStr">
        <is>
          <t>478749012</t>
        </is>
      </c>
    </row>
    <row r="369">
      <c r="D369" s="79" t="inlineStr">
        <is>
          <t>VV</t>
        </is>
      </c>
      <c r="F369" s="80" t="inlineStr">
        <is>
          <t>kútové tesniace pásy stierky v kúpeľniach 1.07 a 1.15: obvody podláh 14,40 + 9,70 + zvislé kúty 2 × 4 × 2,80 = 46,5</t>
        </is>
      </c>
      <c r="H369" s="106" t="n">
        <v>46.5</v>
      </c>
      <c r="AT369" s="1" t="inlineStr">
        <is>
          <t>VV</t>
        </is>
      </c>
      <c r="AU369" s="1" t="inlineStr">
        <is>
          <t>2</t>
        </is>
      </c>
      <c r="AV369" s="2" t="inlineStr">
        <is>
          <t>2</t>
        </is>
      </c>
      <c r="AW369" s="2" t="inlineStr">
        <is>
          <t>True</t>
        </is>
      </c>
      <c r="AX369" s="2" t="inlineStr">
        <is>
          <t>1</t>
        </is>
      </c>
      <c r="AY369" s="1" t="inlineStr">
        <is>
          <t>ROZPOCET</t>
        </is>
      </c>
    </row>
    <row r="370" ht="24" customHeight="1">
      <c r="C370" s="72" t="inlineStr">
        <is>
          <t>110</t>
        </is>
      </c>
      <c r="D370" s="72" t="inlineStr">
        <is>
          <t>K</t>
        </is>
      </c>
      <c r="E370" s="73" t="inlineStr">
        <is>
          <t>711131103.S</t>
        </is>
      </c>
      <c r="F370" s="74" t="inlineStr">
        <is>
          <t>Zhotovenie izolácie proti zemnej vlhkosti vodorovne, separačná fólia na sucho</t>
        </is>
      </c>
      <c r="G370" s="75" t="inlineStr">
        <is>
          <t>m2</t>
        </is>
      </c>
      <c r="H370" s="105" t="n">
        <v>186.45</v>
      </c>
      <c r="I370" s="77" t="n">
        <v>0.27</v>
      </c>
      <c r="J370" s="77">
        <f>ROUND(I370*H370,2)</f>
        <v/>
      </c>
      <c r="K370" s="78" t="inlineStr">
        <is>
          <t>CENEKON 2026/02</t>
        </is>
      </c>
      <c r="N370" s="46" t="inlineStr">
        <is>
          <t>základná</t>
        </is>
      </c>
      <c r="O370" s="103" t="n">
        <v>0</v>
      </c>
      <c r="P370" s="103">
        <f>O370*H370</f>
        <v/>
      </c>
      <c r="Q370" s="103" t="n">
        <v>0</v>
      </c>
      <c r="R370" s="103">
        <f>Q370*H370</f>
        <v/>
      </c>
      <c r="S370" s="103" t="n">
        <v>0</v>
      </c>
      <c r="T370" s="103">
        <f>S370*H370</f>
        <v/>
      </c>
      <c r="AR370" s="1" t="inlineStr">
        <is>
          <t>16</t>
        </is>
      </c>
      <c r="AT370" s="1" t="inlineStr">
        <is>
          <t>K</t>
        </is>
      </c>
      <c r="AU370" s="1" t="inlineStr">
        <is>
          <t>2</t>
        </is>
      </c>
      <c r="AY370" s="1" t="inlineStr">
        <is>
          <t>ROZPOCET</t>
        </is>
      </c>
      <c r="BE370" s="31">
        <f>IF(N370="základná",J370,0)</f>
        <v/>
      </c>
      <c r="BF370" s="31">
        <f>IF(N370="znížená",J370,0)</f>
        <v/>
      </c>
      <c r="BG370" s="31">
        <f>IF(N370="zákl. prenesená",J370,0)</f>
        <v/>
      </c>
      <c r="BH370" s="31">
        <f>IF(N370="zníž. prenesená",J370,0)</f>
        <v/>
      </c>
      <c r="BI370" s="31">
        <f>IF(N370="nulová",J370,0)</f>
        <v/>
      </c>
      <c r="BJ370" s="1" t="inlineStr">
        <is>
          <t>2</t>
        </is>
      </c>
      <c r="BK370" s="31">
        <f>ROUND(I370*H370,2)</f>
        <v/>
      </c>
      <c r="BL370" s="1" t="inlineStr">
        <is>
          <t>16</t>
        </is>
      </c>
      <c r="BM370" s="1" t="inlineStr">
        <is>
          <t>-306295696</t>
        </is>
      </c>
    </row>
    <row r="371">
      <c r="D371" s="79" t="inlineStr">
        <is>
          <t>VV</t>
        </is>
      </c>
      <c r="F371" s="80" t="inlineStr">
        <is>
          <t>separačná PE fólia na EPS, V037 = 186,45</t>
        </is>
      </c>
      <c r="H371" s="106" t="n">
        <v>186.45</v>
      </c>
      <c r="AT371" s="1" t="inlineStr">
        <is>
          <t>VV</t>
        </is>
      </c>
      <c r="AU371" s="1" t="inlineStr">
        <is>
          <t>2</t>
        </is>
      </c>
      <c r="AV371" s="2" t="inlineStr">
        <is>
          <t>2</t>
        </is>
      </c>
      <c r="AW371" s="2" t="inlineStr">
        <is>
          <t>True</t>
        </is>
      </c>
      <c r="AX371" s="2" t="inlineStr">
        <is>
          <t>1</t>
        </is>
      </c>
      <c r="AY371" s="1" t="inlineStr">
        <is>
          <t>ROZPOCET</t>
        </is>
      </c>
    </row>
    <row r="372" ht="24" customHeight="1">
      <c r="C372" s="82" t="inlineStr">
        <is>
          <t>111</t>
        </is>
      </c>
      <c r="D372" s="82" t="inlineStr">
        <is>
          <t>M</t>
        </is>
      </c>
      <c r="E372" s="83" t="inlineStr">
        <is>
          <t>283230003000</t>
        </is>
      </c>
      <c r="F372" s="84" t="inlineStr">
        <is>
          <t>Fólia separačná rastrovaná LDPE, FR, hr. 0,2 mm, š. 1,2 m, pre podlahové vykurovanie, IVAR</t>
        </is>
      </c>
      <c r="G372" s="85" t="inlineStr">
        <is>
          <t>m2</t>
        </is>
      </c>
      <c r="H372" s="107" t="n">
        <v>186.45</v>
      </c>
      <c r="I372" s="87" t="n">
        <v>2.16</v>
      </c>
      <c r="J372" s="87">
        <f>ROUND(I372*H372,2)</f>
        <v/>
      </c>
      <c r="K372" s="88" t="inlineStr">
        <is>
          <t>CENEKON 2026/02</t>
        </is>
      </c>
      <c r="N372" s="46" t="inlineStr">
        <is>
          <t>základná</t>
        </is>
      </c>
      <c r="O372" s="103" t="n">
        <v>0</v>
      </c>
      <c r="P372" s="103">
        <f>O372*H372</f>
        <v/>
      </c>
      <c r="Q372" s="103" t="n">
        <v>0.0001</v>
      </c>
      <c r="R372" s="103">
        <f>Q372*H372</f>
        <v/>
      </c>
      <c r="S372" s="103" t="n">
        <v>0</v>
      </c>
      <c r="T372" s="103">
        <f>S372*H372</f>
        <v/>
      </c>
      <c r="AR372" s="1" t="inlineStr">
        <is>
          <t>32</t>
        </is>
      </c>
      <c r="AT372" s="1" t="inlineStr">
        <is>
          <t>M</t>
        </is>
      </c>
      <c r="AU372" s="1" t="inlineStr">
        <is>
          <t>2</t>
        </is>
      </c>
      <c r="AY372" s="1" t="inlineStr">
        <is>
          <t>ROZPOCET</t>
        </is>
      </c>
      <c r="BE372" s="31">
        <f>IF(N372="základná",J372,0)</f>
        <v/>
      </c>
      <c r="BF372" s="31">
        <f>IF(N372="znížená",J372,0)</f>
        <v/>
      </c>
      <c r="BG372" s="31">
        <f>IF(N372="zákl. prenesená",J372,0)</f>
        <v/>
      </c>
      <c r="BH372" s="31">
        <f>IF(N372="zníž. prenesená",J372,0)</f>
        <v/>
      </c>
      <c r="BI372" s="31">
        <f>IF(N372="nulová",J372,0)</f>
        <v/>
      </c>
      <c r="BJ372" s="1" t="inlineStr">
        <is>
          <t>2</t>
        </is>
      </c>
      <c r="BK372" s="31">
        <f>ROUND(I372*H372,2)</f>
        <v/>
      </c>
      <c r="BL372" s="1" t="inlineStr">
        <is>
          <t>16</t>
        </is>
      </c>
      <c r="BM372" s="1" t="inlineStr">
        <is>
          <t>-1803739141</t>
        </is>
      </c>
    </row>
    <row r="373">
      <c r="D373" s="79" t="inlineStr">
        <is>
          <t>VV</t>
        </is>
      </c>
      <c r="F373" s="80" t="inlineStr">
        <is>
          <t>V037: 106,54+17,93+61,98 = 186,45</t>
        </is>
      </c>
      <c r="H373" s="106" t="n">
        <v>186.45</v>
      </c>
      <c r="AT373" s="1" t="inlineStr">
        <is>
          <t>VV</t>
        </is>
      </c>
      <c r="AU373" s="1" t="inlineStr">
        <is>
          <t>2</t>
        </is>
      </c>
      <c r="AV373" s="2" t="inlineStr">
        <is>
          <t>2</t>
        </is>
      </c>
      <c r="AW373" s="2" t="inlineStr">
        <is>
          <t>True</t>
        </is>
      </c>
      <c r="AX373" s="2" t="inlineStr">
        <is>
          <t>1</t>
        </is>
      </c>
      <c r="AY373" s="1" t="inlineStr">
        <is>
          <t>ROZPOCET</t>
        </is>
      </c>
    </row>
    <row r="374" ht="36" customHeight="1">
      <c r="C374" s="82" t="inlineStr">
        <is>
          <t>112</t>
        </is>
      </c>
      <c r="D374" s="82" t="inlineStr">
        <is>
          <t>M</t>
        </is>
      </c>
      <c r="E374" s="83" t="inlineStr">
        <is>
          <t>283320004800</t>
        </is>
      </c>
      <c r="F374" s="84" t="inlineStr">
        <is>
          <t>Okrajová dilatačná páska PE RSS100/5 mm bez fólie na oddilatovanie poterov od stenových konštrukcií, BAUMIT</t>
        </is>
      </c>
      <c r="G374" s="85" t="inlineStr">
        <is>
          <t>m</t>
        </is>
      </c>
      <c r="H374" s="107" t="n">
        <v>220.4</v>
      </c>
      <c r="I374" s="87" t="n">
        <v>0.32</v>
      </c>
      <c r="J374" s="87">
        <f>ROUND(I374*H374,2)</f>
        <v/>
      </c>
      <c r="K374" s="88" t="inlineStr">
        <is>
          <t>CENEKON 2026/02</t>
        </is>
      </c>
      <c r="N374" s="46" t="inlineStr">
        <is>
          <t>základná</t>
        </is>
      </c>
      <c r="O374" s="103" t="n">
        <v>0</v>
      </c>
      <c r="P374" s="103">
        <f>O374*H374</f>
        <v/>
      </c>
      <c r="Q374" s="103" t="n">
        <v>0.00015</v>
      </c>
      <c r="R374" s="103">
        <f>Q374*H374</f>
        <v/>
      </c>
      <c r="S374" s="103" t="n">
        <v>0</v>
      </c>
      <c r="T374" s="103">
        <f>S374*H374</f>
        <v/>
      </c>
      <c r="AR374" s="1" t="inlineStr">
        <is>
          <t>32</t>
        </is>
      </c>
      <c r="AT374" s="1" t="inlineStr">
        <is>
          <t>M</t>
        </is>
      </c>
      <c r="AU374" s="1" t="inlineStr">
        <is>
          <t>2</t>
        </is>
      </c>
      <c r="AY374" s="1" t="inlineStr">
        <is>
          <t>ROZPOCET</t>
        </is>
      </c>
      <c r="BE374" s="31">
        <f>IF(N374="základná",J374,0)</f>
        <v/>
      </c>
      <c r="BF374" s="31">
        <f>IF(N374="znížená",J374,0)</f>
        <v/>
      </c>
      <c r="BG374" s="31">
        <f>IF(N374="zákl. prenesená",J374,0)</f>
        <v/>
      </c>
      <c r="BH374" s="31">
        <f>IF(N374="zníž. prenesená",J374,0)</f>
        <v/>
      </c>
      <c r="BI374" s="31">
        <f>IF(N374="nulová",J374,0)</f>
        <v/>
      </c>
      <c r="BJ374" s="1" t="inlineStr">
        <is>
          <t>2</t>
        </is>
      </c>
      <c r="BK374" s="31">
        <f>ROUND(I374*H374,2)</f>
        <v/>
      </c>
      <c r="BL374" s="1" t="inlineStr">
        <is>
          <t>16</t>
        </is>
      </c>
      <c r="BM374" s="1" t="inlineStr">
        <is>
          <t>27714098</t>
        </is>
      </c>
    </row>
    <row r="375">
      <c r="D375" s="79" t="inlineStr">
        <is>
          <t>VV</t>
        </is>
      </c>
      <c r="F375" s="80" t="inlineStr">
        <is>
          <t>V038: 14,80+5,40+32,70+31,80+10,20+14,40+11,60+5,90+9,95+14,10+9,95+14,00+16,20+9,70+10,70+9,00 = 220,4</t>
        </is>
      </c>
      <c r="H375" s="106" t="n">
        <v>220.4</v>
      </c>
      <c r="AT375" s="1" t="inlineStr">
        <is>
          <t>VV</t>
        </is>
      </c>
      <c r="AU375" s="1" t="inlineStr">
        <is>
          <t>2</t>
        </is>
      </c>
      <c r="AV375" s="2" t="inlineStr">
        <is>
          <t>2</t>
        </is>
      </c>
      <c r="AW375" s="2" t="inlineStr">
        <is>
          <t>True</t>
        </is>
      </c>
      <c r="AX375" s="2" t="inlineStr">
        <is>
          <t>1</t>
        </is>
      </c>
      <c r="AY375" s="1" t="inlineStr">
        <is>
          <t>ROZPOCET</t>
        </is>
      </c>
    </row>
    <row r="376" ht="22.8" customHeight="1">
      <c r="D376" s="67" t="inlineStr">
        <is>
          <t>D</t>
        </is>
      </c>
      <c r="E376" s="70" t="inlineStr">
        <is>
          <t>712</t>
        </is>
      </c>
      <c r="F376" s="70" t="inlineStr">
        <is>
          <t>Povlakové krytiny</t>
        </is>
      </c>
      <c r="J376" s="71">
        <f>BK376</f>
        <v/>
      </c>
      <c r="P376" s="103">
        <f>SUM(P377:P384)</f>
        <v/>
      </c>
      <c r="R376" s="103">
        <f>SUM(R377:R384)</f>
        <v/>
      </c>
      <c r="T376" s="103">
        <f>SUM(T377:T384)</f>
        <v/>
      </c>
      <c r="AR376" s="1" t="inlineStr">
        <is>
          <t>2</t>
        </is>
      </c>
      <c r="AT376" s="46" t="inlineStr">
        <is>
          <t>D</t>
        </is>
      </c>
      <c r="AU376" s="46" t="inlineStr">
        <is>
          <t>1</t>
        </is>
      </c>
      <c r="AY376" s="1" t="inlineStr">
        <is>
          <t>ROZPOCET</t>
        </is>
      </c>
      <c r="BK376" s="31">
        <f>SUM(BK377:BK384)</f>
        <v/>
      </c>
    </row>
    <row r="377" ht="24" customHeight="1">
      <c r="C377" s="72" t="inlineStr">
        <is>
          <t>113</t>
        </is>
      </c>
      <c r="D377" s="72" t="inlineStr">
        <is>
          <t>K</t>
        </is>
      </c>
      <c r="E377" s="73" t="inlineStr">
        <is>
          <t>712990040.S</t>
        </is>
      </c>
      <c r="F377" s="74" t="inlineStr">
        <is>
          <t>Položenie geotextílie vodorovne alebo zvislo na strechy ploché do 10°</t>
        </is>
      </c>
      <c r="G377" s="75" t="inlineStr">
        <is>
          <t>m2</t>
        </is>
      </c>
      <c r="H377" s="105" t="n">
        <v>37.807</v>
      </c>
      <c r="I377" s="77" t="n">
        <v>0.86</v>
      </c>
      <c r="J377" s="77">
        <f>ROUND(I377*H377,2)</f>
        <v/>
      </c>
      <c r="K377" s="78" t="inlineStr">
        <is>
          <t>CENEKON 2026/02</t>
        </is>
      </c>
      <c r="N377" s="46" t="inlineStr">
        <is>
          <t>základná</t>
        </is>
      </c>
      <c r="O377" s="103" t="n">
        <v>0</v>
      </c>
      <c r="P377" s="103">
        <f>O377*H377</f>
        <v/>
      </c>
      <c r="Q377" s="103" t="n">
        <v>0</v>
      </c>
      <c r="R377" s="103">
        <f>Q377*H377</f>
        <v/>
      </c>
      <c r="S377" s="103" t="n">
        <v>0</v>
      </c>
      <c r="T377" s="103">
        <f>S377*H377</f>
        <v/>
      </c>
      <c r="AR377" s="1" t="inlineStr">
        <is>
          <t>16</t>
        </is>
      </c>
      <c r="AT377" s="1" t="inlineStr">
        <is>
          <t>K</t>
        </is>
      </c>
      <c r="AU377" s="1" t="inlineStr">
        <is>
          <t>2</t>
        </is>
      </c>
      <c r="AY377" s="1" t="inlineStr">
        <is>
          <t>ROZPOCET</t>
        </is>
      </c>
      <c r="BE377" s="31">
        <f>IF(N377="základná",J377,0)</f>
        <v/>
      </c>
      <c r="BF377" s="31">
        <f>IF(N377="znížená",J377,0)</f>
        <v/>
      </c>
      <c r="BG377" s="31">
        <f>IF(N377="zákl. prenesená",J377,0)</f>
        <v/>
      </c>
      <c r="BH377" s="31">
        <f>IF(N377="zníž. prenesená",J377,0)</f>
        <v/>
      </c>
      <c r="BI377" s="31">
        <f>IF(N377="nulová",J377,0)</f>
        <v/>
      </c>
      <c r="BJ377" s="1" t="inlineStr">
        <is>
          <t>2</t>
        </is>
      </c>
      <c r="BK377" s="31">
        <f>ROUND(I377*H377,2)</f>
        <v/>
      </c>
      <c r="BL377" s="1" t="inlineStr">
        <is>
          <t>16</t>
        </is>
      </c>
      <c r="BM377" s="1" t="inlineStr">
        <is>
          <t>-382062569</t>
        </is>
      </c>
    </row>
    <row r="378">
      <c r="D378" s="79" t="inlineStr">
        <is>
          <t>VV</t>
        </is>
      </c>
      <c r="F378" s="80" t="inlineStr">
        <is>
          <t>V048: 4,0 × 1,41+7,62 × 3,35+1,0 × 6,64 = 37,807</t>
        </is>
      </c>
      <c r="H378" s="106" t="n">
        <v>37.807</v>
      </c>
      <c r="AT378" s="1" t="inlineStr">
        <is>
          <t>VV</t>
        </is>
      </c>
      <c r="AU378" s="1" t="inlineStr">
        <is>
          <t>2</t>
        </is>
      </c>
      <c r="AV378" s="2" t="inlineStr">
        <is>
          <t>2</t>
        </is>
      </c>
      <c r="AW378" s="2" t="inlineStr">
        <is>
          <t>True</t>
        </is>
      </c>
      <c r="AX378" s="2" t="inlineStr">
        <is>
          <t>1</t>
        </is>
      </c>
      <c r="AY378" s="1" t="inlineStr">
        <is>
          <t>ROZPOCET</t>
        </is>
      </c>
    </row>
    <row r="379" ht="24" customHeight="1">
      <c r="C379" s="82" t="inlineStr">
        <is>
          <t>114</t>
        </is>
      </c>
      <c r="D379" s="82" t="inlineStr">
        <is>
          <t>M</t>
        </is>
      </c>
      <c r="E379" s="83" t="inlineStr">
        <is>
          <t>693110001200</t>
        </is>
      </c>
      <c r="F379" s="84" t="inlineStr">
        <is>
          <t>Geotextília polypropylénová netkaná 300 g/m2 - separačná vrstva plochých striech</t>
        </is>
      </c>
      <c r="G379" s="85" t="inlineStr">
        <is>
          <t>m2</t>
        </is>
      </c>
      <c r="H379" s="107" t="n">
        <v>37.807</v>
      </c>
      <c r="I379" s="87" t="n">
        <v>1.56</v>
      </c>
      <c r="J379" s="87">
        <f>ROUND(I379*H379,2)</f>
        <v/>
      </c>
      <c r="K379" s="88" t="inlineStr">
        <is>
          <t>CENEKON 2026/02</t>
        </is>
      </c>
      <c r="N379" s="46" t="inlineStr">
        <is>
          <t>základná</t>
        </is>
      </c>
      <c r="O379" s="103" t="n">
        <v>0</v>
      </c>
      <c r="P379" s="103">
        <f>O379*H379</f>
        <v/>
      </c>
      <c r="Q379" s="103" t="n">
        <v>0.0004</v>
      </c>
      <c r="R379" s="103">
        <f>Q379*H379</f>
        <v/>
      </c>
      <c r="S379" s="103" t="n">
        <v>0</v>
      </c>
      <c r="T379" s="103">
        <f>S379*H379</f>
        <v/>
      </c>
      <c r="AR379" s="1" t="inlineStr">
        <is>
          <t>32</t>
        </is>
      </c>
      <c r="AT379" s="1" t="inlineStr">
        <is>
          <t>M</t>
        </is>
      </c>
      <c r="AU379" s="1" t="inlineStr">
        <is>
          <t>2</t>
        </is>
      </c>
      <c r="AY379" s="1" t="inlineStr">
        <is>
          <t>ROZPOCET</t>
        </is>
      </c>
      <c r="BE379" s="31">
        <f>IF(N379="základná",J379,0)</f>
        <v/>
      </c>
      <c r="BF379" s="31">
        <f>IF(N379="znížená",J379,0)</f>
        <v/>
      </c>
      <c r="BG379" s="31">
        <f>IF(N379="zákl. prenesená",J379,0)</f>
        <v/>
      </c>
      <c r="BH379" s="31">
        <f>IF(N379="zníž. prenesená",J379,0)</f>
        <v/>
      </c>
      <c r="BI379" s="31">
        <f>IF(N379="nulová",J379,0)</f>
        <v/>
      </c>
      <c r="BJ379" s="1" t="inlineStr">
        <is>
          <t>2</t>
        </is>
      </c>
      <c r="BK379" s="31">
        <f>ROUND(I379*H379,2)</f>
        <v/>
      </c>
      <c r="BL379" s="1" t="inlineStr">
        <is>
          <t>16</t>
        </is>
      </c>
      <c r="BM379" s="1" t="inlineStr">
        <is>
          <t>-957545434</t>
        </is>
      </c>
    </row>
    <row r="380">
      <c r="D380" s="79" t="inlineStr">
        <is>
          <t>VV</t>
        </is>
      </c>
      <c r="F380" s="80" t="inlineStr">
        <is>
          <t>V048: 4,0 × 1,41+7,62 × 3,35+1,0 × 6,64 = 37,807</t>
        </is>
      </c>
      <c r="H380" s="106" t="n">
        <v>37.807</v>
      </c>
      <c r="AT380" s="1" t="inlineStr">
        <is>
          <t>VV</t>
        </is>
      </c>
      <c r="AU380" s="1" t="inlineStr">
        <is>
          <t>2</t>
        </is>
      </c>
      <c r="AV380" s="2" t="inlineStr">
        <is>
          <t>2</t>
        </is>
      </c>
      <c r="AW380" s="2" t="inlineStr">
        <is>
          <t>True</t>
        </is>
      </c>
      <c r="AX380" s="2" t="inlineStr">
        <is>
          <t>1</t>
        </is>
      </c>
      <c r="AY380" s="1" t="inlineStr">
        <is>
          <t>ROZPOCET</t>
        </is>
      </c>
    </row>
    <row r="381" ht="36" customHeight="1">
      <c r="C381" s="72" t="inlineStr">
        <is>
          <t>115</t>
        </is>
      </c>
      <c r="D381" s="72" t="inlineStr">
        <is>
          <t>K</t>
        </is>
      </c>
      <c r="E381" s="73" t="inlineStr">
        <is>
          <t>712370070.S</t>
        </is>
      </c>
      <c r="F381" s="74" t="inlineStr">
        <is>
          <t>Zhotovenie povlakovej krytiny striech plochých do 10° PVC-P fóliou upevnenou prikotvením so zvarením spoju</t>
        </is>
      </c>
      <c r="G381" s="75" t="inlineStr">
        <is>
          <t>m2</t>
        </is>
      </c>
      <c r="H381" s="105" t="n">
        <v>44.29</v>
      </c>
      <c r="I381" s="77" t="n">
        <v>7.62</v>
      </c>
      <c r="J381" s="77">
        <f>ROUND(I381*H381,2)</f>
        <v/>
      </c>
      <c r="K381" s="78" t="inlineStr">
        <is>
          <t>CENEKON 2026/02</t>
        </is>
      </c>
      <c r="N381" s="46" t="inlineStr">
        <is>
          <t>základná</t>
        </is>
      </c>
      <c r="O381" s="103" t="n">
        <v>0</v>
      </c>
      <c r="P381" s="103">
        <f>O381*H381</f>
        <v/>
      </c>
      <c r="Q381" s="103" t="n">
        <v>0</v>
      </c>
      <c r="R381" s="103">
        <f>Q381*H381</f>
        <v/>
      </c>
      <c r="S381" s="103" t="n">
        <v>0</v>
      </c>
      <c r="T381" s="103">
        <f>S381*H381</f>
        <v/>
      </c>
      <c r="AR381" s="1" t="inlineStr">
        <is>
          <t>16</t>
        </is>
      </c>
      <c r="AT381" s="1" t="inlineStr">
        <is>
          <t>K</t>
        </is>
      </c>
      <c r="AU381" s="1" t="inlineStr">
        <is>
          <t>2</t>
        </is>
      </c>
      <c r="AY381" s="1" t="inlineStr">
        <is>
          <t>ROZPOCET</t>
        </is>
      </c>
      <c r="BE381" s="31">
        <f>IF(N381="základná",J381,0)</f>
        <v/>
      </c>
      <c r="BF381" s="31">
        <f>IF(N381="znížená",J381,0)</f>
        <v/>
      </c>
      <c r="BG381" s="31">
        <f>IF(N381="zákl. prenesená",J381,0)</f>
        <v/>
      </c>
      <c r="BH381" s="31">
        <f>IF(N381="zníž. prenesená",J381,0)</f>
        <v/>
      </c>
      <c r="BI381" s="31">
        <f>IF(N381="nulová",J381,0)</f>
        <v/>
      </c>
      <c r="BJ381" s="1" t="inlineStr">
        <is>
          <t>2</t>
        </is>
      </c>
      <c r="BK381" s="31">
        <f>ROUND(I381*H381,2)</f>
        <v/>
      </c>
      <c r="BL381" s="1" t="inlineStr">
        <is>
          <t>16</t>
        </is>
      </c>
      <c r="BM381" s="1" t="inlineStr">
        <is>
          <t>-1030614437</t>
        </is>
      </c>
    </row>
    <row r="382">
      <c r="D382" s="79" t="inlineStr">
        <is>
          <t>VV</t>
        </is>
      </c>
      <c r="F382" s="80" t="inlineStr">
        <is>
          <t>V048 + vytiahnutie 0,30 m na stenu: 37,807+0,3 × (7,62+9,99+4,0) = 44,29</t>
        </is>
      </c>
      <c r="H382" s="106" t="n">
        <v>44.29</v>
      </c>
      <c r="AT382" s="1" t="inlineStr">
        <is>
          <t>VV</t>
        </is>
      </c>
      <c r="AU382" s="1" t="inlineStr">
        <is>
          <t>2</t>
        </is>
      </c>
      <c r="AV382" s="2" t="inlineStr">
        <is>
          <t>2</t>
        </is>
      </c>
      <c r="AW382" s="2" t="inlineStr">
        <is>
          <t>True</t>
        </is>
      </c>
      <c r="AX382" s="2" t="inlineStr">
        <is>
          <t>1</t>
        </is>
      </c>
      <c r="AY382" s="1" t="inlineStr">
        <is>
          <t>ROZPOCET</t>
        </is>
      </c>
    </row>
    <row r="383" ht="48" customHeight="1">
      <c r="C383" s="82" t="inlineStr">
        <is>
          <t>116</t>
        </is>
      </c>
      <c r="D383" s="82" t="inlineStr">
        <is>
          <t>M</t>
        </is>
      </c>
      <c r="E383" s="83" t="inlineStr">
        <is>
          <t>283220002100</t>
        </is>
      </c>
      <c r="F383" s="84" t="inlineStr">
        <is>
          <t>Hydroizolačná fólia PVC-P FATRAFOL 810, hr. 1,5 mm, izolácia plochých striech, farebná - farba modrá, červená, zelená hnedá, tmavo šedá, antracitová, FATRA IZOLFA</t>
        </is>
      </c>
      <c r="G383" s="85" t="inlineStr">
        <is>
          <t>m2</t>
        </is>
      </c>
      <c r="H383" s="107" t="n">
        <v>50.933</v>
      </c>
      <c r="I383" s="87" t="n">
        <v>7.71</v>
      </c>
      <c r="J383" s="87">
        <f>ROUND(I383*H383,2)</f>
        <v/>
      </c>
      <c r="K383" s="88" t="inlineStr">
        <is>
          <t>CENEKON 2026/02</t>
        </is>
      </c>
      <c r="N383" s="46" t="inlineStr">
        <is>
          <t>základná</t>
        </is>
      </c>
      <c r="O383" s="103" t="n">
        <v>0</v>
      </c>
      <c r="P383" s="103">
        <f>O383*H383</f>
        <v/>
      </c>
      <c r="Q383" s="103" t="n">
        <v>0.0019</v>
      </c>
      <c r="R383" s="103">
        <f>Q383*H383</f>
        <v/>
      </c>
      <c r="S383" s="103" t="n">
        <v>0</v>
      </c>
      <c r="T383" s="103">
        <f>S383*H383</f>
        <v/>
      </c>
      <c r="AR383" s="1" t="inlineStr">
        <is>
          <t>32</t>
        </is>
      </c>
      <c r="AT383" s="1" t="inlineStr">
        <is>
          <t>M</t>
        </is>
      </c>
      <c r="AU383" s="1" t="inlineStr">
        <is>
          <t>2</t>
        </is>
      </c>
      <c r="AY383" s="1" t="inlineStr">
        <is>
          <t>ROZPOCET</t>
        </is>
      </c>
      <c r="BE383" s="31">
        <f>IF(N383="základná",J383,0)</f>
        <v/>
      </c>
      <c r="BF383" s="31">
        <f>IF(N383="znížená",J383,0)</f>
        <v/>
      </c>
      <c r="BG383" s="31">
        <f>IF(N383="zákl. prenesená",J383,0)</f>
        <v/>
      </c>
      <c r="BH383" s="31">
        <f>IF(N383="zníž. prenesená",J383,0)</f>
        <v/>
      </c>
      <c r="BI383" s="31">
        <f>IF(N383="nulová",J383,0)</f>
        <v/>
      </c>
      <c r="BJ383" s="1" t="inlineStr">
        <is>
          <t>2</t>
        </is>
      </c>
      <c r="BK383" s="31">
        <f>ROUND(I383*H383,2)</f>
        <v/>
      </c>
      <c r="BL383" s="1" t="inlineStr">
        <is>
          <t>16</t>
        </is>
      </c>
      <c r="BM383" s="1" t="inlineStr">
        <is>
          <t>2056623689</t>
        </is>
      </c>
    </row>
    <row r="384">
      <c r="D384" s="79" t="inlineStr">
        <is>
          <t>VV</t>
        </is>
      </c>
      <c r="F384" s="80" t="inlineStr">
        <is>
          <t>plocha fólie × 1,15 presahy (P-19): 44,29 × 1,15 = 50,933</t>
        </is>
      </c>
      <c r="H384" s="106" t="n">
        <v>50.933</v>
      </c>
      <c r="AT384" s="1" t="inlineStr">
        <is>
          <t>VV</t>
        </is>
      </c>
      <c r="AU384" s="1" t="inlineStr">
        <is>
          <t>2</t>
        </is>
      </c>
      <c r="AV384" s="2" t="inlineStr">
        <is>
          <t>2</t>
        </is>
      </c>
      <c r="AW384" s="2" t="inlineStr">
        <is>
          <t>True</t>
        </is>
      </c>
      <c r="AX384" s="2" t="inlineStr">
        <is>
          <t>1</t>
        </is>
      </c>
      <c r="AY384" s="1" t="inlineStr">
        <is>
          <t>ROZPOCET</t>
        </is>
      </c>
    </row>
    <row r="385" ht="22.8" customHeight="1">
      <c r="D385" s="67" t="inlineStr">
        <is>
          <t>D</t>
        </is>
      </c>
      <c r="E385" s="70" t="inlineStr">
        <is>
          <t>713</t>
        </is>
      </c>
      <c r="F385" s="70" t="inlineStr">
        <is>
          <t>Izolácie tepelné</t>
        </is>
      </c>
      <c r="J385" s="71">
        <f>BK385</f>
        <v/>
      </c>
      <c r="P385" s="103">
        <f>SUM(P386:P405)</f>
        <v/>
      </c>
      <c r="R385" s="103">
        <f>SUM(R386:R405)</f>
        <v/>
      </c>
      <c r="T385" s="103">
        <f>SUM(T386:T405)</f>
        <v/>
      </c>
      <c r="AR385" s="1" t="inlineStr">
        <is>
          <t>2</t>
        </is>
      </c>
      <c r="AT385" s="46" t="inlineStr">
        <is>
          <t>D</t>
        </is>
      </c>
      <c r="AU385" s="46" t="inlineStr">
        <is>
          <t>1</t>
        </is>
      </c>
      <c r="AY385" s="1" t="inlineStr">
        <is>
          <t>ROZPOCET</t>
        </is>
      </c>
      <c r="BK385" s="31">
        <f>SUM(BK386:BK405)</f>
        <v/>
      </c>
    </row>
    <row r="386" ht="24" customHeight="1">
      <c r="C386" s="72" t="inlineStr">
        <is>
          <t>117</t>
        </is>
      </c>
      <c r="D386" s="72" t="inlineStr">
        <is>
          <t>K</t>
        </is>
      </c>
      <c r="E386" s="73" t="inlineStr">
        <is>
          <t>713122111.S</t>
        </is>
      </c>
      <c r="F386" s="74" t="inlineStr">
        <is>
          <t>Montáž tepelnej izolácie podláh polystyrénom, kladeným voľne v jednej vrstve</t>
        </is>
      </c>
      <c r="G386" s="75" t="inlineStr">
        <is>
          <t>m2</t>
        </is>
      </c>
      <c r="H386" s="105" t="n">
        <v>186.45</v>
      </c>
      <c r="I386" s="77" t="n">
        <v>1.5</v>
      </c>
      <c r="J386" s="77">
        <f>ROUND(I386*H386,2)</f>
        <v/>
      </c>
      <c r="K386" s="78" t="inlineStr">
        <is>
          <t>CENEKON 2026/02</t>
        </is>
      </c>
      <c r="N386" s="46" t="inlineStr">
        <is>
          <t>základná</t>
        </is>
      </c>
      <c r="O386" s="103" t="n">
        <v>0</v>
      </c>
      <c r="P386" s="103">
        <f>O386*H386</f>
        <v/>
      </c>
      <c r="Q386" s="103" t="n">
        <v>0</v>
      </c>
      <c r="R386" s="103">
        <f>Q386*H386</f>
        <v/>
      </c>
      <c r="S386" s="103" t="n">
        <v>0</v>
      </c>
      <c r="T386" s="103">
        <f>S386*H386</f>
        <v/>
      </c>
      <c r="AR386" s="1" t="inlineStr">
        <is>
          <t>16</t>
        </is>
      </c>
      <c r="AT386" s="1" t="inlineStr">
        <is>
          <t>K</t>
        </is>
      </c>
      <c r="AU386" s="1" t="inlineStr">
        <is>
          <t>2</t>
        </is>
      </c>
      <c r="AY386" s="1" t="inlineStr">
        <is>
          <t>ROZPOCET</t>
        </is>
      </c>
      <c r="BE386" s="31">
        <f>IF(N386="základná",J386,0)</f>
        <v/>
      </c>
      <c r="BF386" s="31">
        <f>IF(N386="znížená",J386,0)</f>
        <v/>
      </c>
      <c r="BG386" s="31">
        <f>IF(N386="zákl. prenesená",J386,0)</f>
        <v/>
      </c>
      <c r="BH386" s="31">
        <f>IF(N386="zníž. prenesená",J386,0)</f>
        <v/>
      </c>
      <c r="BI386" s="31">
        <f>IF(N386="nulová",J386,0)</f>
        <v/>
      </c>
      <c r="BJ386" s="1" t="inlineStr">
        <is>
          <t>2</t>
        </is>
      </c>
      <c r="BK386" s="31">
        <f>ROUND(I386*H386,2)</f>
        <v/>
      </c>
      <c r="BL386" s="1" t="inlineStr">
        <is>
          <t>16</t>
        </is>
      </c>
      <c r="BM386" s="1" t="inlineStr">
        <is>
          <t>692844598</t>
        </is>
      </c>
    </row>
    <row r="387">
      <c r="D387" s="79" t="inlineStr">
        <is>
          <t>VV</t>
        </is>
      </c>
      <c r="F387" s="80" t="inlineStr">
        <is>
          <t>V037: 106,54+17,93+61,98 = 186,45</t>
        </is>
      </c>
      <c r="H387" s="106" t="n">
        <v>186.45</v>
      </c>
      <c r="AT387" s="1" t="inlineStr">
        <is>
          <t>VV</t>
        </is>
      </c>
      <c r="AU387" s="1" t="inlineStr">
        <is>
          <t>2</t>
        </is>
      </c>
      <c r="AV387" s="2" t="inlineStr">
        <is>
          <t>2</t>
        </is>
      </c>
      <c r="AW387" s="2" t="inlineStr">
        <is>
          <t>True</t>
        </is>
      </c>
      <c r="AX387" s="2" t="inlineStr">
        <is>
          <t>1</t>
        </is>
      </c>
      <c r="AY387" s="1" t="inlineStr">
        <is>
          <t>ROZPOCET</t>
        </is>
      </c>
    </row>
    <row r="388" ht="24" customHeight="1">
      <c r="C388" s="82" t="inlineStr">
        <is>
          <t>118</t>
        </is>
      </c>
      <c r="D388" s="82" t="inlineStr">
        <is>
          <t>M</t>
        </is>
      </c>
      <c r="E388" s="83" t="inlineStr">
        <is>
          <t>283760002200</t>
        </is>
      </c>
      <c r="F388" s="84" t="inlineStr">
        <is>
          <t>Doska EPS Neofloor 150 hr. 120 mm, sivý penový polystyrén pre zateplenie podláh, ISOVER</t>
        </is>
      </c>
      <c r="G388" s="85" t="inlineStr">
        <is>
          <t>m2</t>
        </is>
      </c>
      <c r="H388" s="107" t="n">
        <v>186.45</v>
      </c>
      <c r="I388" s="87" t="n">
        <v>18.43</v>
      </c>
      <c r="J388" s="87">
        <f>ROUND(I388*H388,2)</f>
        <v/>
      </c>
      <c r="K388" s="88" t="inlineStr">
        <is>
          <t>CENEKON 2026/02</t>
        </is>
      </c>
      <c r="N388" s="46" t="inlineStr">
        <is>
          <t>základná</t>
        </is>
      </c>
      <c r="O388" s="103" t="n">
        <v>0</v>
      </c>
      <c r="P388" s="103">
        <f>O388*H388</f>
        <v/>
      </c>
      <c r="Q388" s="103" t="n">
        <v>0.0038</v>
      </c>
      <c r="R388" s="103">
        <f>Q388*H388</f>
        <v/>
      </c>
      <c r="S388" s="103" t="n">
        <v>0</v>
      </c>
      <c r="T388" s="103">
        <f>S388*H388</f>
        <v/>
      </c>
      <c r="AR388" s="1" t="inlineStr">
        <is>
          <t>32</t>
        </is>
      </c>
      <c r="AT388" s="1" t="inlineStr">
        <is>
          <t>M</t>
        </is>
      </c>
      <c r="AU388" s="1" t="inlineStr">
        <is>
          <t>2</t>
        </is>
      </c>
      <c r="AY388" s="1" t="inlineStr">
        <is>
          <t>ROZPOCET</t>
        </is>
      </c>
      <c r="BE388" s="31">
        <f>IF(N388="základná",J388,0)</f>
        <v/>
      </c>
      <c r="BF388" s="31">
        <f>IF(N388="znížená",J388,0)</f>
        <v/>
      </c>
      <c r="BG388" s="31">
        <f>IF(N388="zákl. prenesená",J388,0)</f>
        <v/>
      </c>
      <c r="BH388" s="31">
        <f>IF(N388="zníž. prenesená",J388,0)</f>
        <v/>
      </c>
      <c r="BI388" s="31">
        <f>IF(N388="nulová",J388,0)</f>
        <v/>
      </c>
      <c r="BJ388" s="1" t="inlineStr">
        <is>
          <t>2</t>
        </is>
      </c>
      <c r="BK388" s="31">
        <f>ROUND(I388*H388,2)</f>
        <v/>
      </c>
      <c r="BL388" s="1" t="inlineStr">
        <is>
          <t>16</t>
        </is>
      </c>
      <c r="BM388" s="1" t="inlineStr">
        <is>
          <t>1047553497</t>
        </is>
      </c>
    </row>
    <row r="389">
      <c r="D389" s="79" t="inlineStr">
        <is>
          <t>VV</t>
        </is>
      </c>
      <c r="F389" s="80" t="inlineStr">
        <is>
          <t>V037: 106,54+17,93+61,98 = 186,45</t>
        </is>
      </c>
      <c r="H389" s="106" t="n">
        <v>186.45</v>
      </c>
      <c r="AT389" s="1" t="inlineStr">
        <is>
          <t>VV</t>
        </is>
      </c>
      <c r="AU389" s="1" t="inlineStr">
        <is>
          <t>2</t>
        </is>
      </c>
      <c r="AV389" s="2" t="inlineStr">
        <is>
          <t>2</t>
        </is>
      </c>
      <c r="AW389" s="2" t="inlineStr">
        <is>
          <t>True</t>
        </is>
      </c>
      <c r="AX389" s="2" t="inlineStr">
        <is>
          <t>1</t>
        </is>
      </c>
      <c r="AY389" s="1" t="inlineStr">
        <is>
          <t>ROZPOCET</t>
        </is>
      </c>
    </row>
    <row r="390" ht="24" customHeight="1">
      <c r="C390" s="72" t="inlineStr">
        <is>
          <t>119</t>
        </is>
      </c>
      <c r="D390" s="72" t="inlineStr">
        <is>
          <t>K</t>
        </is>
      </c>
      <c r="E390" s="73" t="inlineStr">
        <is>
          <t>713161620.S</t>
        </is>
      </c>
      <c r="F390" s="74" t="inlineStr">
        <is>
          <t>Zhotovenie nadkrokvovej izolácie s nakašírovanou fóliou a netkanou textíliou hr. 50-120 mm</t>
        </is>
      </c>
      <c r="G390" s="75" t="inlineStr">
        <is>
          <t>m2</t>
        </is>
      </c>
      <c r="H390" s="105" t="n">
        <v>293.411</v>
      </c>
      <c r="I390" s="77" t="n">
        <v>9.91</v>
      </c>
      <c r="J390" s="77">
        <f>ROUND(I390*H390,2)</f>
        <v/>
      </c>
      <c r="K390" s="78" t="inlineStr">
        <is>
          <t>CENEKON 2026/02</t>
        </is>
      </c>
      <c r="N390" s="46" t="inlineStr">
        <is>
          <t>základná</t>
        </is>
      </c>
      <c r="O390" s="103" t="n">
        <v>0</v>
      </c>
      <c r="P390" s="103">
        <f>O390*H390</f>
        <v/>
      </c>
      <c r="Q390" s="103" t="n">
        <v>0</v>
      </c>
      <c r="R390" s="103">
        <f>Q390*H390</f>
        <v/>
      </c>
      <c r="S390" s="103" t="n">
        <v>0</v>
      </c>
      <c r="T390" s="103">
        <f>S390*H390</f>
        <v/>
      </c>
      <c r="AR390" s="1" t="inlineStr">
        <is>
          <t>16</t>
        </is>
      </c>
      <c r="AT390" s="1" t="inlineStr">
        <is>
          <t>K</t>
        </is>
      </c>
      <c r="AU390" s="1" t="inlineStr">
        <is>
          <t>2</t>
        </is>
      </c>
      <c r="AY390" s="1" t="inlineStr">
        <is>
          <t>ROZPOCET</t>
        </is>
      </c>
      <c r="BE390" s="31">
        <f>IF(N390="základná",J390,0)</f>
        <v/>
      </c>
      <c r="BF390" s="31">
        <f>IF(N390="znížená",J390,0)</f>
        <v/>
      </c>
      <c r="BG390" s="31">
        <f>IF(N390="zákl. prenesená",J390,0)</f>
        <v/>
      </c>
      <c r="BH390" s="31">
        <f>IF(N390="zníž. prenesená",J390,0)</f>
        <v/>
      </c>
      <c r="BI390" s="31">
        <f>IF(N390="nulová",J390,0)</f>
        <v/>
      </c>
      <c r="BJ390" s="1" t="inlineStr">
        <is>
          <t>2</t>
        </is>
      </c>
      <c r="BK390" s="31">
        <f>ROUND(I390*H390,2)</f>
        <v/>
      </c>
      <c r="BL390" s="1" t="inlineStr">
        <is>
          <t>16</t>
        </is>
      </c>
      <c r="BM390" s="1" t="inlineStr">
        <is>
          <t>1950060208</t>
        </is>
      </c>
    </row>
    <row r="391">
      <c r="D391" s="79" t="inlineStr">
        <is>
          <t>VV</t>
        </is>
      </c>
      <c r="F391" s="80" t="inlineStr">
        <is>
          <t>V047: (21,205 × 7,86+10,74 × 6,86) / 0,81915 = 293,411</t>
        </is>
      </c>
      <c r="H391" s="106" t="n">
        <v>293.411</v>
      </c>
      <c r="AT391" s="1" t="inlineStr">
        <is>
          <t>VV</t>
        </is>
      </c>
      <c r="AU391" s="1" t="inlineStr">
        <is>
          <t>2</t>
        </is>
      </c>
      <c r="AV391" s="2" t="inlineStr">
        <is>
          <t>2</t>
        </is>
      </c>
      <c r="AW391" s="2" t="inlineStr">
        <is>
          <t>True</t>
        </is>
      </c>
      <c r="AX391" s="2" t="inlineStr">
        <is>
          <t>1</t>
        </is>
      </c>
      <c r="AY391" s="1" t="inlineStr">
        <is>
          <t>ROZPOCET</t>
        </is>
      </c>
    </row>
    <row r="392" ht="36" customHeight="1">
      <c r="C392" s="82" t="inlineStr">
        <is>
          <t>120</t>
        </is>
      </c>
      <c r="D392" s="82" t="inlineStr">
        <is>
          <t>M</t>
        </is>
      </c>
      <c r="E392" s="83" t="inlineStr">
        <is>
          <t>283750005500</t>
        </is>
      </c>
      <c r="F392" s="84" t="inlineStr">
        <is>
          <t>Nadkrokvová PIR izolácia BRAMAC Therm TOP hr. 100 mm obojstranne opatrená hliníkovou fóliou a na hornej ploche nakašírovanou fóliou</t>
        </is>
      </c>
      <c r="G392" s="85" t="inlineStr">
        <is>
          <t>m2</t>
        </is>
      </c>
      <c r="H392" s="107" t="n">
        <v>293.411</v>
      </c>
      <c r="I392" s="87" t="n">
        <v>46.01</v>
      </c>
      <c r="J392" s="87">
        <f>ROUND(I392*H392,2)</f>
        <v/>
      </c>
      <c r="K392" s="88" t="inlineStr">
        <is>
          <t>CENEKON 2026/02</t>
        </is>
      </c>
      <c r="N392" s="46" t="inlineStr">
        <is>
          <t>základná</t>
        </is>
      </c>
      <c r="O392" s="103" t="n">
        <v>0</v>
      </c>
      <c r="P392" s="103">
        <f>O392*H392</f>
        <v/>
      </c>
      <c r="Q392" s="103" t="n">
        <v>0.00318</v>
      </c>
      <c r="R392" s="103">
        <f>Q392*H392</f>
        <v/>
      </c>
      <c r="S392" s="103" t="n">
        <v>0</v>
      </c>
      <c r="T392" s="103">
        <f>S392*H392</f>
        <v/>
      </c>
      <c r="AR392" s="1" t="inlineStr">
        <is>
          <t>32</t>
        </is>
      </c>
      <c r="AT392" s="1" t="inlineStr">
        <is>
          <t>M</t>
        </is>
      </c>
      <c r="AU392" s="1" t="inlineStr">
        <is>
          <t>2</t>
        </is>
      </c>
      <c r="AY392" s="1" t="inlineStr">
        <is>
          <t>ROZPOCET</t>
        </is>
      </c>
      <c r="BE392" s="31">
        <f>IF(N392="základná",J392,0)</f>
        <v/>
      </c>
      <c r="BF392" s="31">
        <f>IF(N392="znížená",J392,0)</f>
        <v/>
      </c>
      <c r="BG392" s="31">
        <f>IF(N392="zákl. prenesená",J392,0)</f>
        <v/>
      </c>
      <c r="BH392" s="31">
        <f>IF(N392="zníž. prenesená",J392,0)</f>
        <v/>
      </c>
      <c r="BI392" s="31">
        <f>IF(N392="nulová",J392,0)</f>
        <v/>
      </c>
      <c r="BJ392" s="1" t="inlineStr">
        <is>
          <t>2</t>
        </is>
      </c>
      <c r="BK392" s="31">
        <f>ROUND(I392*H392,2)</f>
        <v/>
      </c>
      <c r="BL392" s="1" t="inlineStr">
        <is>
          <t>16</t>
        </is>
      </c>
      <c r="BM392" s="1" t="inlineStr">
        <is>
          <t>-1992938120</t>
        </is>
      </c>
    </row>
    <row r="393">
      <c r="D393" s="79" t="inlineStr">
        <is>
          <t>VV</t>
        </is>
      </c>
      <c r="F393" s="80" t="inlineStr">
        <is>
          <t>V047: (21,205 × 7,86+10,74 × 6,86) / 0,81915 = 293,411</t>
        </is>
      </c>
      <c r="H393" s="106" t="n">
        <v>293.411</v>
      </c>
      <c r="AT393" s="1" t="inlineStr">
        <is>
          <t>VV</t>
        </is>
      </c>
      <c r="AU393" s="1" t="inlineStr">
        <is>
          <t>2</t>
        </is>
      </c>
      <c r="AV393" s="2" t="inlineStr">
        <is>
          <t>2</t>
        </is>
      </c>
      <c r="AW393" s="2" t="inlineStr">
        <is>
          <t>True</t>
        </is>
      </c>
      <c r="AX393" s="2" t="inlineStr">
        <is>
          <t>1</t>
        </is>
      </c>
      <c r="AY393" s="1" t="inlineStr">
        <is>
          <t>ROZPOCET</t>
        </is>
      </c>
    </row>
    <row r="394" ht="24" customHeight="1">
      <c r="C394" s="72" t="inlineStr">
        <is>
          <t>121</t>
        </is>
      </c>
      <c r="D394" s="72" t="inlineStr">
        <is>
          <t>K</t>
        </is>
      </c>
      <c r="E394" s="73" t="inlineStr">
        <is>
          <t>713161630.S</t>
        </is>
      </c>
      <c r="F394" s="74" t="inlineStr">
        <is>
          <t>Zhotovenie nadkrokvovej izolácie s nakašírovanou fóliou a netkanou textíliou hr. 140-240 mm</t>
        </is>
      </c>
      <c r="G394" s="75" t="inlineStr">
        <is>
          <t>m2</t>
        </is>
      </c>
      <c r="H394" s="105" t="n">
        <v>293.411</v>
      </c>
      <c r="I394" s="77" t="n">
        <v>12.18</v>
      </c>
      <c r="J394" s="77">
        <f>ROUND(I394*H394,2)</f>
        <v/>
      </c>
      <c r="K394" s="78" t="inlineStr">
        <is>
          <t>CENEKON 2026/02</t>
        </is>
      </c>
      <c r="N394" s="46" t="inlineStr">
        <is>
          <t>základná</t>
        </is>
      </c>
      <c r="O394" s="103" t="n">
        <v>0</v>
      </c>
      <c r="P394" s="103">
        <f>O394*H394</f>
        <v/>
      </c>
      <c r="Q394" s="103" t="n">
        <v>0</v>
      </c>
      <c r="R394" s="103">
        <f>Q394*H394</f>
        <v/>
      </c>
      <c r="S394" s="103" t="n">
        <v>0</v>
      </c>
      <c r="T394" s="103">
        <f>S394*H394</f>
        <v/>
      </c>
      <c r="AR394" s="1" t="inlineStr">
        <is>
          <t>16</t>
        </is>
      </c>
      <c r="AT394" s="1" t="inlineStr">
        <is>
          <t>K</t>
        </is>
      </c>
      <c r="AU394" s="1" t="inlineStr">
        <is>
          <t>2</t>
        </is>
      </c>
      <c r="AY394" s="1" t="inlineStr">
        <is>
          <t>ROZPOCET</t>
        </is>
      </c>
      <c r="BE394" s="31">
        <f>IF(N394="základná",J394,0)</f>
        <v/>
      </c>
      <c r="BF394" s="31">
        <f>IF(N394="znížená",J394,0)</f>
        <v/>
      </c>
      <c r="BG394" s="31">
        <f>IF(N394="zákl. prenesená",J394,0)</f>
        <v/>
      </c>
      <c r="BH394" s="31">
        <f>IF(N394="zníž. prenesená",J394,0)</f>
        <v/>
      </c>
      <c r="BI394" s="31">
        <f>IF(N394="nulová",J394,0)</f>
        <v/>
      </c>
      <c r="BJ394" s="1" t="inlineStr">
        <is>
          <t>2</t>
        </is>
      </c>
      <c r="BK394" s="31">
        <f>ROUND(I394*H394,2)</f>
        <v/>
      </c>
      <c r="BL394" s="1" t="inlineStr">
        <is>
          <t>16</t>
        </is>
      </c>
      <c r="BM394" s="1" t="inlineStr">
        <is>
          <t>-570328063</t>
        </is>
      </c>
    </row>
    <row r="395">
      <c r="D395" s="79" t="inlineStr">
        <is>
          <t>VV</t>
        </is>
      </c>
      <c r="F395" s="80" t="inlineStr">
        <is>
          <t>V047: (21,205 × 7,86+10,74 × 6,86) / 0,81915 = 293,411</t>
        </is>
      </c>
      <c r="H395" s="106" t="n">
        <v>293.411</v>
      </c>
      <c r="AT395" s="1" t="inlineStr">
        <is>
          <t>VV</t>
        </is>
      </c>
      <c r="AU395" s="1" t="inlineStr">
        <is>
          <t>2</t>
        </is>
      </c>
      <c r="AV395" s="2" t="inlineStr">
        <is>
          <t>2</t>
        </is>
      </c>
      <c r="AW395" s="2" t="inlineStr">
        <is>
          <t>True</t>
        </is>
      </c>
      <c r="AX395" s="2" t="inlineStr">
        <is>
          <t>1</t>
        </is>
      </c>
      <c r="AY395" s="1" t="inlineStr">
        <is>
          <t>ROZPOCET</t>
        </is>
      </c>
    </row>
    <row r="396" ht="36" customHeight="1">
      <c r="C396" s="82" t="inlineStr">
        <is>
          <t>122</t>
        </is>
      </c>
      <c r="D396" s="82" t="inlineStr">
        <is>
          <t>M</t>
        </is>
      </c>
      <c r="E396" s="83" t="inlineStr">
        <is>
          <t>283750005800</t>
        </is>
      </c>
      <c r="F396" s="84" t="inlineStr">
        <is>
          <t>Nadkrokvová PIR izolácia BRAMAC Therm TOP hr. 160 mm obojstranne opatrená hliníkovou fóliou a na hornej ploche nakašírovanou fóliou</t>
        </is>
      </c>
      <c r="G396" s="85" t="inlineStr">
        <is>
          <t>m2</t>
        </is>
      </c>
      <c r="H396" s="107" t="n">
        <v>293.411</v>
      </c>
      <c r="I396" s="87" t="n">
        <v>64.25</v>
      </c>
      <c r="J396" s="87">
        <f>ROUND(I396*H396,2)</f>
        <v/>
      </c>
      <c r="K396" s="88" t="inlineStr">
        <is>
          <t>CENEKON 2026/02</t>
        </is>
      </c>
      <c r="N396" s="46" t="inlineStr">
        <is>
          <t>základná</t>
        </is>
      </c>
      <c r="O396" s="103" t="n">
        <v>0</v>
      </c>
      <c r="P396" s="103">
        <f>O396*H396</f>
        <v/>
      </c>
      <c r="Q396" s="103" t="n">
        <v>0.00402</v>
      </c>
      <c r="R396" s="103">
        <f>Q396*H396</f>
        <v/>
      </c>
      <c r="S396" s="103" t="n">
        <v>0</v>
      </c>
      <c r="T396" s="103">
        <f>S396*H396</f>
        <v/>
      </c>
      <c r="AR396" s="1" t="inlineStr">
        <is>
          <t>32</t>
        </is>
      </c>
      <c r="AT396" s="1" t="inlineStr">
        <is>
          <t>M</t>
        </is>
      </c>
      <c r="AU396" s="1" t="inlineStr">
        <is>
          <t>2</t>
        </is>
      </c>
      <c r="AY396" s="1" t="inlineStr">
        <is>
          <t>ROZPOCET</t>
        </is>
      </c>
      <c r="BE396" s="31">
        <f>IF(N396="základná",J396,0)</f>
        <v/>
      </c>
      <c r="BF396" s="31">
        <f>IF(N396="znížená",J396,0)</f>
        <v/>
      </c>
      <c r="BG396" s="31">
        <f>IF(N396="zákl. prenesená",J396,0)</f>
        <v/>
      </c>
      <c r="BH396" s="31">
        <f>IF(N396="zníž. prenesená",J396,0)</f>
        <v/>
      </c>
      <c r="BI396" s="31">
        <f>IF(N396="nulová",J396,0)</f>
        <v/>
      </c>
      <c r="BJ396" s="1" t="inlineStr">
        <is>
          <t>2</t>
        </is>
      </c>
      <c r="BK396" s="31">
        <f>ROUND(I396*H396,2)</f>
        <v/>
      </c>
      <c r="BL396" s="1" t="inlineStr">
        <is>
          <t>16</t>
        </is>
      </c>
      <c r="BM396" s="1" t="inlineStr">
        <is>
          <t>799524374</t>
        </is>
      </c>
    </row>
    <row r="397">
      <c r="D397" s="79" t="inlineStr">
        <is>
          <t>VV</t>
        </is>
      </c>
      <c r="F397" s="80" t="inlineStr">
        <is>
          <t>V047: (21,205 × 7,86+10,74 × 6,86) / 0,81915 = 293,411</t>
        </is>
      </c>
      <c r="H397" s="106" t="n">
        <v>293.411</v>
      </c>
      <c r="AT397" s="1" t="inlineStr">
        <is>
          <t>VV</t>
        </is>
      </c>
      <c r="AU397" s="1" t="inlineStr">
        <is>
          <t>2</t>
        </is>
      </c>
      <c r="AV397" s="2" t="inlineStr">
        <is>
          <t>2</t>
        </is>
      </c>
      <c r="AW397" s="2" t="inlineStr">
        <is>
          <t>True</t>
        </is>
      </c>
      <c r="AX397" s="2" t="inlineStr">
        <is>
          <t>1</t>
        </is>
      </c>
      <c r="AY397" s="1" t="inlineStr">
        <is>
          <t>ROZPOCET</t>
        </is>
      </c>
    </row>
    <row r="398" ht="24" customHeight="1">
      <c r="C398" s="72" t="inlineStr">
        <is>
          <t>123</t>
        </is>
      </c>
      <c r="D398" s="72" t="inlineStr">
        <is>
          <t>K</t>
        </is>
      </c>
      <c r="E398" s="73" t="inlineStr">
        <is>
          <t>713131143.S</t>
        </is>
      </c>
      <c r="F398" s="74" t="inlineStr">
        <is>
          <t>Montáž parotesnej fólie na steny</t>
        </is>
      </c>
      <c r="G398" s="75" t="inlineStr">
        <is>
          <t>m2</t>
        </is>
      </c>
      <c r="H398" s="105" t="n">
        <v>293.411</v>
      </c>
      <c r="I398" s="77" t="n">
        <v>2.53</v>
      </c>
      <c r="J398" s="77">
        <f>ROUND(I398*H398,2)</f>
        <v/>
      </c>
      <c r="K398" s="78" t="inlineStr">
        <is>
          <t>CENEKON 2026/02</t>
        </is>
      </c>
      <c r="N398" s="46" t="inlineStr">
        <is>
          <t>základná</t>
        </is>
      </c>
      <c r="O398" s="103" t="n">
        <v>0</v>
      </c>
      <c r="P398" s="103">
        <f>O398*H398</f>
        <v/>
      </c>
      <c r="Q398" s="103" t="n">
        <v>3e-05</v>
      </c>
      <c r="R398" s="103">
        <f>Q398*H398</f>
        <v/>
      </c>
      <c r="S398" s="103" t="n">
        <v>0</v>
      </c>
      <c r="T398" s="103">
        <f>S398*H398</f>
        <v/>
      </c>
      <c r="AR398" s="1" t="inlineStr">
        <is>
          <t>16</t>
        </is>
      </c>
      <c r="AT398" s="1" t="inlineStr">
        <is>
          <t>K</t>
        </is>
      </c>
      <c r="AU398" s="1" t="inlineStr">
        <is>
          <t>2</t>
        </is>
      </c>
      <c r="AY398" s="1" t="inlineStr">
        <is>
          <t>ROZPOCET</t>
        </is>
      </c>
      <c r="BE398" s="31">
        <f>IF(N398="základná",J398,0)</f>
        <v/>
      </c>
      <c r="BF398" s="31">
        <f>IF(N398="znížená",J398,0)</f>
        <v/>
      </c>
      <c r="BG398" s="31">
        <f>IF(N398="zákl. prenesená",J398,0)</f>
        <v/>
      </c>
      <c r="BH398" s="31">
        <f>IF(N398="zníž. prenesená",J398,0)</f>
        <v/>
      </c>
      <c r="BI398" s="31">
        <f>IF(N398="nulová",J398,0)</f>
        <v/>
      </c>
      <c r="BJ398" s="1" t="inlineStr">
        <is>
          <t>2</t>
        </is>
      </c>
      <c r="BK398" s="31">
        <f>ROUND(I398*H398,2)</f>
        <v/>
      </c>
      <c r="BL398" s="1" t="inlineStr">
        <is>
          <t>16</t>
        </is>
      </c>
      <c r="BM398" s="1" t="inlineStr">
        <is>
          <t>59192174</t>
        </is>
      </c>
    </row>
    <row r="399">
      <c r="D399" s="79" t="inlineStr">
        <is>
          <t>VV</t>
        </is>
      </c>
      <c r="F399" s="80" t="inlineStr">
        <is>
          <t>parozábrana na záklop OSB, V047 = 293,411</t>
        </is>
      </c>
      <c r="H399" s="106" t="n">
        <v>293.411</v>
      </c>
      <c r="AT399" s="1" t="inlineStr">
        <is>
          <t>VV</t>
        </is>
      </c>
      <c r="AU399" s="1" t="inlineStr">
        <is>
          <t>2</t>
        </is>
      </c>
      <c r="AV399" s="2" t="inlineStr">
        <is>
          <t>2</t>
        </is>
      </c>
      <c r="AW399" s="2" t="inlineStr">
        <is>
          <t>True</t>
        </is>
      </c>
      <c r="AX399" s="2" t="inlineStr">
        <is>
          <t>1</t>
        </is>
      </c>
      <c r="AY399" s="1" t="inlineStr">
        <is>
          <t>ROZPOCET</t>
        </is>
      </c>
    </row>
    <row r="400" ht="48" customHeight="1">
      <c r="C400" s="82" t="inlineStr">
        <is>
          <t>124</t>
        </is>
      </c>
      <c r="D400" s="82" t="inlineStr">
        <is>
          <t>M</t>
        </is>
      </c>
      <c r="E400" s="83" t="inlineStr">
        <is>
          <t>283230006700</t>
        </is>
      </c>
      <c r="F400" s="84" t="inlineStr">
        <is>
          <t>Parotesné zábrany DELTA-REFLEX, š. 1,5 m, hliníková vrstva uložená medzi vysoko transparentnou PES fóliou a PE fóliou s vystužujúcou mriežkou (180 g/m2), DORKEN</t>
        </is>
      </c>
      <c r="G400" s="85" t="inlineStr">
        <is>
          <t>m2</t>
        </is>
      </c>
      <c r="H400" s="107" t="n">
        <v>293.411</v>
      </c>
      <c r="I400" s="87" t="n">
        <v>3.07</v>
      </c>
      <c r="J400" s="87">
        <f>ROUND(I400*H400,2)</f>
        <v/>
      </c>
      <c r="K400" s="88" t="inlineStr">
        <is>
          <t>CENEKON 2026/02</t>
        </is>
      </c>
      <c r="N400" s="46" t="inlineStr">
        <is>
          <t>základná</t>
        </is>
      </c>
      <c r="O400" s="103" t="n">
        <v>0</v>
      </c>
      <c r="P400" s="103">
        <f>O400*H400</f>
        <v/>
      </c>
      <c r="Q400" s="103" t="n">
        <v>0.00018</v>
      </c>
      <c r="R400" s="103">
        <f>Q400*H400</f>
        <v/>
      </c>
      <c r="S400" s="103" t="n">
        <v>0</v>
      </c>
      <c r="T400" s="103">
        <f>S400*H400</f>
        <v/>
      </c>
      <c r="AR400" s="1" t="inlineStr">
        <is>
          <t>32</t>
        </is>
      </c>
      <c r="AT400" s="1" t="inlineStr">
        <is>
          <t>M</t>
        </is>
      </c>
      <c r="AU400" s="1" t="inlineStr">
        <is>
          <t>2</t>
        </is>
      </c>
      <c r="AY400" s="1" t="inlineStr">
        <is>
          <t>ROZPOCET</t>
        </is>
      </c>
      <c r="BE400" s="31">
        <f>IF(N400="základná",J400,0)</f>
        <v/>
      </c>
      <c r="BF400" s="31">
        <f>IF(N400="znížená",J400,0)</f>
        <v/>
      </c>
      <c r="BG400" s="31">
        <f>IF(N400="zákl. prenesená",J400,0)</f>
        <v/>
      </c>
      <c r="BH400" s="31">
        <f>IF(N400="zníž. prenesená",J400,0)</f>
        <v/>
      </c>
      <c r="BI400" s="31">
        <f>IF(N400="nulová",J400,0)</f>
        <v/>
      </c>
      <c r="BJ400" s="1" t="inlineStr">
        <is>
          <t>2</t>
        </is>
      </c>
      <c r="BK400" s="31">
        <f>ROUND(I400*H400,2)</f>
        <v/>
      </c>
      <c r="BL400" s="1" t="inlineStr">
        <is>
          <t>16</t>
        </is>
      </c>
      <c r="BM400" s="1" t="inlineStr">
        <is>
          <t>-1412488013</t>
        </is>
      </c>
    </row>
    <row r="401">
      <c r="D401" s="79" t="inlineStr">
        <is>
          <t>VV</t>
        </is>
      </c>
      <c r="F401" s="80" t="inlineStr">
        <is>
          <t>V047: (21,205 × 7,86+10,74 × 6,86) / 0,81915 = 293,411</t>
        </is>
      </c>
      <c r="H401" s="106" t="n">
        <v>293.411</v>
      </c>
      <c r="AT401" s="1" t="inlineStr">
        <is>
          <t>VV</t>
        </is>
      </c>
      <c r="AU401" s="1" t="inlineStr">
        <is>
          <t>2</t>
        </is>
      </c>
      <c r="AV401" s="2" t="inlineStr">
        <is>
          <t>2</t>
        </is>
      </c>
      <c r="AW401" s="2" t="inlineStr">
        <is>
          <t>True</t>
        </is>
      </c>
      <c r="AX401" s="2" t="inlineStr">
        <is>
          <t>1</t>
        </is>
      </c>
      <c r="AY401" s="1" t="inlineStr">
        <is>
          <t>ROZPOCET</t>
        </is>
      </c>
    </row>
    <row r="402" ht="36" customHeight="1">
      <c r="C402" s="72" t="inlineStr">
        <is>
          <t>125</t>
        </is>
      </c>
      <c r="D402" s="72" t="inlineStr">
        <is>
          <t>K</t>
        </is>
      </c>
      <c r="E402" s="73" t="inlineStr">
        <is>
          <t>713141160.S</t>
        </is>
      </c>
      <c r="F402" s="74" t="inlineStr">
        <is>
          <t>Montáž tepelnej izolácie striech plochých do 10° spádovými doskami z minerálnej vlny v jednej vrstve</t>
        </is>
      </c>
      <c r="G402" s="75" t="inlineStr">
        <is>
          <t>m2</t>
        </is>
      </c>
      <c r="H402" s="105" t="n">
        <v>37.807</v>
      </c>
      <c r="I402" s="77" t="n">
        <v>2.17</v>
      </c>
      <c r="J402" s="77">
        <f>ROUND(I402*H402,2)</f>
        <v/>
      </c>
      <c r="K402" s="78" t="inlineStr">
        <is>
          <t>CENEKON 2026/02</t>
        </is>
      </c>
      <c r="N402" s="46" t="inlineStr">
        <is>
          <t>základná</t>
        </is>
      </c>
      <c r="O402" s="103" t="n">
        <v>0</v>
      </c>
      <c r="P402" s="103">
        <f>O402*H402</f>
        <v/>
      </c>
      <c r="Q402" s="103" t="n">
        <v>0</v>
      </c>
      <c r="R402" s="103">
        <f>Q402*H402</f>
        <v/>
      </c>
      <c r="S402" s="103" t="n">
        <v>0</v>
      </c>
      <c r="T402" s="103">
        <f>S402*H402</f>
        <v/>
      </c>
      <c r="AR402" s="1" t="inlineStr">
        <is>
          <t>16</t>
        </is>
      </c>
      <c r="AT402" s="1" t="inlineStr">
        <is>
          <t>K</t>
        </is>
      </c>
      <c r="AU402" s="1" t="inlineStr">
        <is>
          <t>2</t>
        </is>
      </c>
      <c r="AY402" s="1" t="inlineStr">
        <is>
          <t>ROZPOCET</t>
        </is>
      </c>
      <c r="BE402" s="31">
        <f>IF(N402="základná",J402,0)</f>
        <v/>
      </c>
      <c r="BF402" s="31">
        <f>IF(N402="znížená",J402,0)</f>
        <v/>
      </c>
      <c r="BG402" s="31">
        <f>IF(N402="zákl. prenesená",J402,0)</f>
        <v/>
      </c>
      <c r="BH402" s="31">
        <f>IF(N402="zníž. prenesená",J402,0)</f>
        <v/>
      </c>
      <c r="BI402" s="31">
        <f>IF(N402="nulová",J402,0)</f>
        <v/>
      </c>
      <c r="BJ402" s="1" t="inlineStr">
        <is>
          <t>2</t>
        </is>
      </c>
      <c r="BK402" s="31">
        <f>ROUND(I402*H402,2)</f>
        <v/>
      </c>
      <c r="BL402" s="1" t="inlineStr">
        <is>
          <t>16</t>
        </is>
      </c>
      <c r="BM402" s="1" t="inlineStr">
        <is>
          <t>-1511193380</t>
        </is>
      </c>
    </row>
    <row r="403">
      <c r="D403" s="79" t="inlineStr">
        <is>
          <t>VV</t>
        </is>
      </c>
      <c r="F403" s="80" t="inlineStr">
        <is>
          <t>V048: 4,0 × 1,41+7,62 × 3,35+1,0 × 6,64 = 37,807</t>
        </is>
      </c>
      <c r="H403" s="106" t="n">
        <v>37.807</v>
      </c>
      <c r="AT403" s="1" t="inlineStr">
        <is>
          <t>VV</t>
        </is>
      </c>
      <c r="AU403" s="1" t="inlineStr">
        <is>
          <t>2</t>
        </is>
      </c>
      <c r="AV403" s="2" t="inlineStr">
        <is>
          <t>2</t>
        </is>
      </c>
      <c r="AW403" s="2" t="inlineStr">
        <is>
          <t>True</t>
        </is>
      </c>
      <c r="AX403" s="2" t="inlineStr">
        <is>
          <t>1</t>
        </is>
      </c>
      <c r="AY403" s="1" t="inlineStr">
        <is>
          <t>ROZPOCET</t>
        </is>
      </c>
    </row>
    <row r="404" ht="36" customHeight="1">
      <c r="C404" s="82" t="inlineStr">
        <is>
          <t>126</t>
        </is>
      </c>
      <c r="D404" s="82" t="inlineStr">
        <is>
          <t>M</t>
        </is>
      </c>
      <c r="E404" s="83" t="inlineStr">
        <is>
          <t>631440028400</t>
        </is>
      </c>
      <c r="F404" s="84" t="inlineStr">
        <is>
          <t>Doska jednostranne spádová SMARTroof Top 1 CTF (DDP-G) 40/20x1000x1000 mm, minerálna izolácia pre ploché strechy, KNAUF</t>
        </is>
      </c>
      <c r="G404" s="85" t="inlineStr">
        <is>
          <t>m2</t>
        </is>
      </c>
      <c r="H404" s="107" t="n">
        <v>37.807</v>
      </c>
      <c r="I404" s="87" t="n">
        <v>22.13</v>
      </c>
      <c r="J404" s="87">
        <f>ROUND(I404*H404,2)</f>
        <v/>
      </c>
      <c r="K404" s="88" t="inlineStr">
        <is>
          <t>CENEKON 2026/02</t>
        </is>
      </c>
      <c r="N404" s="46" t="inlineStr">
        <is>
          <t>základná</t>
        </is>
      </c>
      <c r="O404" s="103" t="n">
        <v>0</v>
      </c>
      <c r="P404" s="103">
        <f>O404*H404</f>
        <v/>
      </c>
      <c r="Q404" s="103" t="n">
        <v>0.0048</v>
      </c>
      <c r="R404" s="103">
        <f>Q404*H404</f>
        <v/>
      </c>
      <c r="S404" s="103" t="n">
        <v>0</v>
      </c>
      <c r="T404" s="103">
        <f>S404*H404</f>
        <v/>
      </c>
      <c r="AR404" s="1" t="inlineStr">
        <is>
          <t>32</t>
        </is>
      </c>
      <c r="AT404" s="1" t="inlineStr">
        <is>
          <t>M</t>
        </is>
      </c>
      <c r="AU404" s="1" t="inlineStr">
        <is>
          <t>2</t>
        </is>
      </c>
      <c r="AY404" s="1" t="inlineStr">
        <is>
          <t>ROZPOCET</t>
        </is>
      </c>
      <c r="BE404" s="31">
        <f>IF(N404="základná",J404,0)</f>
        <v/>
      </c>
      <c r="BF404" s="31">
        <f>IF(N404="znížená",J404,0)</f>
        <v/>
      </c>
      <c r="BG404" s="31">
        <f>IF(N404="zákl. prenesená",J404,0)</f>
        <v/>
      </c>
      <c r="BH404" s="31">
        <f>IF(N404="zníž. prenesená",J404,0)</f>
        <v/>
      </c>
      <c r="BI404" s="31">
        <f>IF(N404="nulová",J404,0)</f>
        <v/>
      </c>
      <c r="BJ404" s="1" t="inlineStr">
        <is>
          <t>2</t>
        </is>
      </c>
      <c r="BK404" s="31">
        <f>ROUND(I404*H404,2)</f>
        <v/>
      </c>
      <c r="BL404" s="1" t="inlineStr">
        <is>
          <t>16</t>
        </is>
      </c>
      <c r="BM404" s="1" t="inlineStr">
        <is>
          <t>-509185463</t>
        </is>
      </c>
    </row>
    <row r="405">
      <c r="D405" s="79" t="inlineStr">
        <is>
          <t>VV</t>
        </is>
      </c>
      <c r="F405" s="80" t="inlineStr">
        <is>
          <t>V048: 4,0 × 1,41+7,62 × 3,35+1,0 × 6,64 = 37,807</t>
        </is>
      </c>
      <c r="H405" s="106" t="n">
        <v>37.807</v>
      </c>
      <c r="AT405" s="1" t="inlineStr">
        <is>
          <t>VV</t>
        </is>
      </c>
      <c r="AU405" s="1" t="inlineStr">
        <is>
          <t>2</t>
        </is>
      </c>
      <c r="AV405" s="2" t="inlineStr">
        <is>
          <t>2</t>
        </is>
      </c>
      <c r="AW405" s="2" t="inlineStr">
        <is>
          <t>True</t>
        </is>
      </c>
      <c r="AX405" s="2" t="inlineStr">
        <is>
          <t>1</t>
        </is>
      </c>
      <c r="AY405" s="1" t="inlineStr">
        <is>
          <t>ROZPOCET</t>
        </is>
      </c>
    </row>
    <row r="406" ht="22.8" customHeight="1">
      <c r="D406" s="67" t="inlineStr">
        <is>
          <t>D</t>
        </is>
      </c>
      <c r="E406" s="70" t="inlineStr">
        <is>
          <t>762</t>
        </is>
      </c>
      <c r="F406" s="70" t="inlineStr">
        <is>
          <t>Konštrukcie tesárske</t>
        </is>
      </c>
      <c r="J406" s="71">
        <f>BK406</f>
        <v/>
      </c>
      <c r="P406" s="103">
        <f>SUM(P407:P446)</f>
        <v/>
      </c>
      <c r="R406" s="103">
        <f>SUM(R407:R446)</f>
        <v/>
      </c>
      <c r="T406" s="103">
        <f>SUM(T407:T446)</f>
        <v/>
      </c>
      <c r="AR406" s="1" t="inlineStr">
        <is>
          <t>2</t>
        </is>
      </c>
      <c r="AT406" s="46" t="inlineStr">
        <is>
          <t>D</t>
        </is>
      </c>
      <c r="AU406" s="46" t="inlineStr">
        <is>
          <t>1</t>
        </is>
      </c>
      <c r="AY406" s="1" t="inlineStr">
        <is>
          <t>ROZPOCET</t>
        </is>
      </c>
      <c r="BK406" s="31">
        <f>SUM(BK407:BK446)</f>
        <v/>
      </c>
    </row>
    <row r="407" ht="24" customHeight="1">
      <c r="C407" s="72" t="inlineStr">
        <is>
          <t>127</t>
        </is>
      </c>
      <c r="D407" s="72" t="inlineStr">
        <is>
          <t>K</t>
        </is>
      </c>
      <c r="E407" s="73" t="inlineStr">
        <is>
          <t>762332120.S</t>
        </is>
      </c>
      <c r="F407" s="74" t="inlineStr">
        <is>
          <t>Montáž viazaných konštrukcií krovov striech z reziva priemernej plochy 120 - 224 cm2</t>
        </is>
      </c>
      <c r="G407" s="75" t="inlineStr">
        <is>
          <t>m</t>
        </is>
      </c>
      <c r="H407" s="105" t="n">
        <v>197.28</v>
      </c>
      <c r="I407" s="77" t="n">
        <v>10.53</v>
      </c>
      <c r="J407" s="77">
        <f>ROUND(I407*H407,2)</f>
        <v/>
      </c>
      <c r="K407" s="78" t="inlineStr">
        <is>
          <t>CENEKON 2026/02</t>
        </is>
      </c>
      <c r="N407" s="46" t="inlineStr">
        <is>
          <t>základná</t>
        </is>
      </c>
      <c r="O407" s="103" t="n">
        <v>0</v>
      </c>
      <c r="P407" s="103">
        <f>O407*H407</f>
        <v/>
      </c>
      <c r="Q407" s="103" t="n">
        <v>0.00026</v>
      </c>
      <c r="R407" s="103">
        <f>Q407*H407</f>
        <v/>
      </c>
      <c r="S407" s="103" t="n">
        <v>0</v>
      </c>
      <c r="T407" s="103">
        <f>S407*H407</f>
        <v/>
      </c>
      <c r="AR407" s="1" t="inlineStr">
        <is>
          <t>16</t>
        </is>
      </c>
      <c r="AT407" s="1" t="inlineStr">
        <is>
          <t>K</t>
        </is>
      </c>
      <c r="AU407" s="1" t="inlineStr">
        <is>
          <t>2</t>
        </is>
      </c>
      <c r="AY407" s="1" t="inlineStr">
        <is>
          <t>ROZPOCET</t>
        </is>
      </c>
      <c r="BE407" s="31">
        <f>IF(N407="základná",J407,0)</f>
        <v/>
      </c>
      <c r="BF407" s="31">
        <f>IF(N407="znížená",J407,0)</f>
        <v/>
      </c>
      <c r="BG407" s="31">
        <f>IF(N407="zákl. prenesená",J407,0)</f>
        <v/>
      </c>
      <c r="BH407" s="31">
        <f>IF(N407="zníž. prenesená",J407,0)</f>
        <v/>
      </c>
      <c r="BI407" s="31">
        <f>IF(N407="nulová",J407,0)</f>
        <v/>
      </c>
      <c r="BJ407" s="1" t="inlineStr">
        <is>
          <t>2</t>
        </is>
      </c>
      <c r="BK407" s="31">
        <f>ROUND(I407*H407,2)</f>
        <v/>
      </c>
      <c r="BL407" s="1" t="inlineStr">
        <is>
          <t>16</t>
        </is>
      </c>
      <c r="BM407" s="1" t="inlineStr">
        <is>
          <t>653406140</t>
        </is>
      </c>
    </row>
    <row r="408">
      <c r="D408" s="79" t="inlineStr">
        <is>
          <t>VV</t>
        </is>
      </c>
      <c r="F408" s="80" t="inlineStr">
        <is>
          <t>výpis reziva 006: krokvy 131,58 (26×3,97+2×3,97+2×2,63+2×3,36+2×2,38+2×1,41+2×0,43) + výmeny 2×0,85 + pomúrnica 64,00: 131,58+1,7+64,0 = 197,28</t>
        </is>
      </c>
      <c r="H408" s="106" t="n">
        <v>197.28</v>
      </c>
      <c r="AT408" s="1" t="inlineStr">
        <is>
          <t>VV</t>
        </is>
      </c>
      <c r="AU408" s="1" t="inlineStr">
        <is>
          <t>2</t>
        </is>
      </c>
      <c r="AV408" s="2" t="inlineStr">
        <is>
          <t>2</t>
        </is>
      </c>
      <c r="AW408" s="2" t="inlineStr">
        <is>
          <t>True</t>
        </is>
      </c>
      <c r="AX408" s="2" t="inlineStr">
        <is>
          <t>1</t>
        </is>
      </c>
      <c r="AY408" s="1" t="inlineStr">
        <is>
          <t>ROZPOCET</t>
        </is>
      </c>
    </row>
    <row r="409" ht="24" customHeight="1">
      <c r="C409" s="72" t="inlineStr">
        <is>
          <t>128</t>
        </is>
      </c>
      <c r="D409" s="72" t="inlineStr">
        <is>
          <t>K</t>
        </is>
      </c>
      <c r="E409" s="73" t="inlineStr">
        <is>
          <t>762332130.S</t>
        </is>
      </c>
      <c r="F409" s="74" t="inlineStr">
        <is>
          <t>Montáž viazaných konštrukcií krovov striech z reziva priemernej plochy 224 - 288 cm2</t>
        </is>
      </c>
      <c r="G409" s="75" t="inlineStr">
        <is>
          <t>m</t>
        </is>
      </c>
      <c r="H409" s="105" t="n">
        <v>11.04</v>
      </c>
      <c r="I409" s="77" t="n">
        <v>14.52</v>
      </c>
      <c r="J409" s="77">
        <f>ROUND(I409*H409,2)</f>
        <v/>
      </c>
      <c r="K409" s="78" t="inlineStr">
        <is>
          <t>CENEKON 2026/02</t>
        </is>
      </c>
      <c r="N409" s="46" t="inlineStr">
        <is>
          <t>základná</t>
        </is>
      </c>
      <c r="O409" s="103" t="n">
        <v>0</v>
      </c>
      <c r="P409" s="103">
        <f>O409*H409</f>
        <v/>
      </c>
      <c r="Q409" s="103" t="n">
        <v>0.00026</v>
      </c>
      <c r="R409" s="103">
        <f>Q409*H409</f>
        <v/>
      </c>
      <c r="S409" s="103" t="n">
        <v>0</v>
      </c>
      <c r="T409" s="103">
        <f>S409*H409</f>
        <v/>
      </c>
      <c r="AR409" s="1" t="inlineStr">
        <is>
          <t>16</t>
        </is>
      </c>
      <c r="AT409" s="1" t="inlineStr">
        <is>
          <t>K</t>
        </is>
      </c>
      <c r="AU409" s="1" t="inlineStr">
        <is>
          <t>2</t>
        </is>
      </c>
      <c r="AY409" s="1" t="inlineStr">
        <is>
          <t>ROZPOCET</t>
        </is>
      </c>
      <c r="BE409" s="31">
        <f>IF(N409="základná",J409,0)</f>
        <v/>
      </c>
      <c r="BF409" s="31">
        <f>IF(N409="znížená",J409,0)</f>
        <v/>
      </c>
      <c r="BG409" s="31">
        <f>IF(N409="zákl. prenesená",J409,0)</f>
        <v/>
      </c>
      <c r="BH409" s="31">
        <f>IF(N409="zníž. prenesená",J409,0)</f>
        <v/>
      </c>
      <c r="BI409" s="31">
        <f>IF(N409="nulová",J409,0)</f>
        <v/>
      </c>
      <c r="BJ409" s="1" t="inlineStr">
        <is>
          <t>2</t>
        </is>
      </c>
      <c r="BK409" s="31">
        <f>ROUND(I409*H409,2)</f>
        <v/>
      </c>
      <c r="BL409" s="1" t="inlineStr">
        <is>
          <t>16</t>
        </is>
      </c>
      <c r="BM409" s="1" t="inlineStr">
        <is>
          <t>2119226413</t>
        </is>
      </c>
    </row>
    <row r="410">
      <c r="D410" s="79" t="inlineStr">
        <is>
          <t>VV</t>
        </is>
      </c>
      <c r="F410" s="80" t="inlineStr">
        <is>
          <t>úžľabné krokvy 120/220: 2 × 5,52 = 11,04</t>
        </is>
      </c>
      <c r="H410" s="106" t="n">
        <v>11.04</v>
      </c>
      <c r="AT410" s="1" t="inlineStr">
        <is>
          <t>VV</t>
        </is>
      </c>
      <c r="AU410" s="1" t="inlineStr">
        <is>
          <t>2</t>
        </is>
      </c>
      <c r="AV410" s="2" t="inlineStr">
        <is>
          <t>2</t>
        </is>
      </c>
      <c r="AW410" s="2" t="inlineStr">
        <is>
          <t>True</t>
        </is>
      </c>
      <c r="AX410" s="2" t="inlineStr">
        <is>
          <t>1</t>
        </is>
      </c>
      <c r="AY410" s="1" t="inlineStr">
        <is>
          <t>ROZPOCET</t>
        </is>
      </c>
    </row>
    <row r="411" ht="24" customHeight="1">
      <c r="C411" s="72" t="inlineStr">
        <is>
          <t>129</t>
        </is>
      </c>
      <c r="D411" s="72" t="inlineStr">
        <is>
          <t>K</t>
        </is>
      </c>
      <c r="E411" s="73" t="inlineStr">
        <is>
          <t>762332140.S</t>
        </is>
      </c>
      <c r="F411" s="74" t="inlineStr">
        <is>
          <t>Montáž viazaných konštrukcií krovov striech z reziva priemernej plochy 288 - 450 cm2</t>
        </is>
      </c>
      <c r="G411" s="75" t="inlineStr">
        <is>
          <t>m</t>
        </is>
      </c>
      <c r="H411" s="105" t="n">
        <v>57.5</v>
      </c>
      <c r="I411" s="77" t="n">
        <v>15.82</v>
      </c>
      <c r="J411" s="77">
        <f>ROUND(I411*H411,2)</f>
        <v/>
      </c>
      <c r="K411" s="78" t="inlineStr">
        <is>
          <t>CENEKON 2026/02</t>
        </is>
      </c>
      <c r="N411" s="46" t="inlineStr">
        <is>
          <t>základná</t>
        </is>
      </c>
      <c r="O411" s="103" t="n">
        <v>0</v>
      </c>
      <c r="P411" s="103">
        <f>O411*H411</f>
        <v/>
      </c>
      <c r="Q411" s="103" t="n">
        <v>0.00026</v>
      </c>
      <c r="R411" s="103">
        <f>Q411*H411</f>
        <v/>
      </c>
      <c r="S411" s="103" t="n">
        <v>0</v>
      </c>
      <c r="T411" s="103">
        <f>S411*H411</f>
        <v/>
      </c>
      <c r="AR411" s="1" t="inlineStr">
        <is>
          <t>16</t>
        </is>
      </c>
      <c r="AT411" s="1" t="inlineStr">
        <is>
          <t>K</t>
        </is>
      </c>
      <c r="AU411" s="1" t="inlineStr">
        <is>
          <t>2</t>
        </is>
      </c>
      <c r="AY411" s="1" t="inlineStr">
        <is>
          <t>ROZPOCET</t>
        </is>
      </c>
      <c r="BE411" s="31">
        <f>IF(N411="základná",J411,0)</f>
        <v/>
      </c>
      <c r="BF411" s="31">
        <f>IF(N411="znížená",J411,0)</f>
        <v/>
      </c>
      <c r="BG411" s="31">
        <f>IF(N411="zákl. prenesená",J411,0)</f>
        <v/>
      </c>
      <c r="BH411" s="31">
        <f>IF(N411="zníž. prenesená",J411,0)</f>
        <v/>
      </c>
      <c r="BI411" s="31">
        <f>IF(N411="nulová",J411,0)</f>
        <v/>
      </c>
      <c r="BJ411" s="1" t="inlineStr">
        <is>
          <t>2</t>
        </is>
      </c>
      <c r="BK411" s="31">
        <f>ROUND(I411*H411,2)</f>
        <v/>
      </c>
      <c r="BL411" s="1" t="inlineStr">
        <is>
          <t>16</t>
        </is>
      </c>
      <c r="BM411" s="1" t="inlineStr">
        <is>
          <t>-1649459460</t>
        </is>
      </c>
    </row>
    <row r="412">
      <c r="D412" s="79" t="inlineStr">
        <is>
          <t>VV</t>
        </is>
      </c>
      <c r="F412" s="80" t="inlineStr">
        <is>
          <t>koncový hranol 120/260: 57,50 m (výpis reziva 006, pol. 13) = 57,5</t>
        </is>
      </c>
      <c r="H412" s="106" t="n">
        <v>57.5</v>
      </c>
      <c r="AT412" s="1" t="inlineStr">
        <is>
          <t>VV</t>
        </is>
      </c>
      <c r="AU412" s="1" t="inlineStr">
        <is>
          <t>2</t>
        </is>
      </c>
      <c r="AV412" s="2" t="inlineStr">
        <is>
          <t>2</t>
        </is>
      </c>
      <c r="AW412" s="2" t="inlineStr">
        <is>
          <t>True</t>
        </is>
      </c>
      <c r="AX412" s="2" t="inlineStr">
        <is>
          <t>1</t>
        </is>
      </c>
      <c r="AY412" s="1" t="inlineStr">
        <is>
          <t>ROZPOCET</t>
        </is>
      </c>
    </row>
    <row r="413" ht="24" customHeight="1">
      <c r="C413" s="72" t="inlineStr">
        <is>
          <t>130</t>
        </is>
      </c>
      <c r="D413" s="72" t="inlineStr">
        <is>
          <t>K</t>
        </is>
      </c>
      <c r="E413" s="73" t="inlineStr">
        <is>
          <t>762332110.S</t>
        </is>
      </c>
      <c r="F413" s="74" t="inlineStr">
        <is>
          <t>Montáž viazaných konštrukcií krovov striech z reziva priemernej plochy do 120 cm2</t>
        </is>
      </c>
      <c r="G413" s="75" t="inlineStr">
        <is>
          <t>m</t>
        </is>
      </c>
      <c r="H413" s="105" t="n">
        <v>93.75</v>
      </c>
      <c r="I413" s="77" t="n">
        <v>7.61</v>
      </c>
      <c r="J413" s="77">
        <f>ROUND(I413*H413,2)</f>
        <v/>
      </c>
      <c r="K413" s="78" t="inlineStr">
        <is>
          <t>CENEKON 2026/02</t>
        </is>
      </c>
      <c r="N413" s="46" t="inlineStr">
        <is>
          <t>základná</t>
        </is>
      </c>
      <c r="O413" s="103" t="n">
        <v>0</v>
      </c>
      <c r="P413" s="103">
        <f>O413*H413</f>
        <v/>
      </c>
      <c r="Q413" s="103" t="n">
        <v>0.00026</v>
      </c>
      <c r="R413" s="103">
        <f>Q413*H413</f>
        <v/>
      </c>
      <c r="S413" s="103" t="n">
        <v>0</v>
      </c>
      <c r="T413" s="103">
        <f>S413*H413</f>
        <v/>
      </c>
      <c r="AR413" s="1" t="inlineStr">
        <is>
          <t>16</t>
        </is>
      </c>
      <c r="AT413" s="1" t="inlineStr">
        <is>
          <t>K</t>
        </is>
      </c>
      <c r="AU413" s="1" t="inlineStr">
        <is>
          <t>2</t>
        </is>
      </c>
      <c r="AY413" s="1" t="inlineStr">
        <is>
          <t>ROZPOCET</t>
        </is>
      </c>
      <c r="BE413" s="31">
        <f>IF(N413="základná",J413,0)</f>
        <v/>
      </c>
      <c r="BF413" s="31">
        <f>IF(N413="znížená",J413,0)</f>
        <v/>
      </c>
      <c r="BG413" s="31">
        <f>IF(N413="zákl. prenesená",J413,0)</f>
        <v/>
      </c>
      <c r="BH413" s="31">
        <f>IF(N413="zníž. prenesená",J413,0)</f>
        <v/>
      </c>
      <c r="BI413" s="31">
        <f>IF(N413="nulová",J413,0)</f>
        <v/>
      </c>
      <c r="BJ413" s="1" t="inlineStr">
        <is>
          <t>2</t>
        </is>
      </c>
      <c r="BK413" s="31">
        <f>ROUND(I413*H413,2)</f>
        <v/>
      </c>
      <c r="BL413" s="1" t="inlineStr">
        <is>
          <t>16</t>
        </is>
      </c>
      <c r="BM413" s="1" t="inlineStr">
        <is>
          <t>1396949415</t>
        </is>
      </c>
    </row>
    <row r="414">
      <c r="D414" s="79" t="inlineStr">
        <is>
          <t>VV</t>
        </is>
      </c>
      <c r="F414" s="80" t="inlineStr">
        <is>
          <t>klieštiny 25/180: 25 × 2,71+4 × 6,5 = 93,75</t>
        </is>
      </c>
      <c r="H414" s="106" t="n">
        <v>93.75</v>
      </c>
      <c r="AT414" s="1" t="inlineStr">
        <is>
          <t>VV</t>
        </is>
      </c>
      <c r="AU414" s="1" t="inlineStr">
        <is>
          <t>2</t>
        </is>
      </c>
      <c r="AV414" s="2" t="inlineStr">
        <is>
          <t>2</t>
        </is>
      </c>
      <c r="AW414" s="2" t="inlineStr">
        <is>
          <t>True</t>
        </is>
      </c>
      <c r="AX414" s="2" t="inlineStr">
        <is>
          <t>1</t>
        </is>
      </c>
      <c r="AY414" s="1" t="inlineStr">
        <is>
          <t>ROZPOCET</t>
        </is>
      </c>
    </row>
    <row r="415" ht="24" customHeight="1">
      <c r="C415" s="82" t="inlineStr">
        <is>
          <t>131</t>
        </is>
      </c>
      <c r="D415" s="82" t="inlineStr">
        <is>
          <t>M</t>
        </is>
      </c>
      <c r="E415" s="83" t="inlineStr">
        <is>
          <t>605120000200.S</t>
        </is>
      </c>
      <c r="F415" s="84" t="inlineStr">
        <is>
          <t>Hranoly z mäkkého reziva neopracované hranené akosť II</t>
        </is>
      </c>
      <c r="G415" s="85" t="inlineStr">
        <is>
          <t>m3</t>
        </is>
      </c>
      <c r="H415" s="107" t="n">
        <v>5.156</v>
      </c>
      <c r="I415" s="87" t="n">
        <v>338.22</v>
      </c>
      <c r="J415" s="87">
        <f>ROUND(I415*H415,2)</f>
        <v/>
      </c>
      <c r="K415" s="88" t="inlineStr">
        <is>
          <t>CENEKON 2026/02</t>
        </is>
      </c>
      <c r="N415" s="46" t="inlineStr">
        <is>
          <t>základná</t>
        </is>
      </c>
      <c r="O415" s="103" t="n">
        <v>0</v>
      </c>
      <c r="P415" s="103">
        <f>O415*H415</f>
        <v/>
      </c>
      <c r="Q415" s="103" t="n">
        <v>0.55</v>
      </c>
      <c r="R415" s="103">
        <f>Q415*H415</f>
        <v/>
      </c>
      <c r="S415" s="103" t="n">
        <v>0</v>
      </c>
      <c r="T415" s="103">
        <f>S415*H415</f>
        <v/>
      </c>
      <c r="AR415" s="1" t="inlineStr">
        <is>
          <t>32</t>
        </is>
      </c>
      <c r="AT415" s="1" t="inlineStr">
        <is>
          <t>M</t>
        </is>
      </c>
      <c r="AU415" s="1" t="inlineStr">
        <is>
          <t>2</t>
        </is>
      </c>
      <c r="AY415" s="1" t="inlineStr">
        <is>
          <t>ROZPOCET</t>
        </is>
      </c>
      <c r="BE415" s="31">
        <f>IF(N415="základná",J415,0)</f>
        <v/>
      </c>
      <c r="BF415" s="31">
        <f>IF(N415="znížená",J415,0)</f>
        <v/>
      </c>
      <c r="BG415" s="31">
        <f>IF(N415="zákl. prenesená",J415,0)</f>
        <v/>
      </c>
      <c r="BH415" s="31">
        <f>IF(N415="zníž. prenesená",J415,0)</f>
        <v/>
      </c>
      <c r="BI415" s="31">
        <f>IF(N415="nulová",J415,0)</f>
        <v/>
      </c>
      <c r="BJ415" s="1" t="inlineStr">
        <is>
          <t>2</t>
        </is>
      </c>
      <c r="BK415" s="31">
        <f>ROUND(I415*H415,2)</f>
        <v/>
      </c>
      <c r="BL415" s="1" t="inlineStr">
        <is>
          <t>16</t>
        </is>
      </c>
      <c r="BM415" s="1" t="inlineStr">
        <is>
          <t>799929662</t>
        </is>
      </c>
    </row>
    <row r="416">
      <c r="D416" s="79" t="inlineStr">
        <is>
          <t>VV</t>
        </is>
      </c>
      <c r="F416" s="80" t="inlineStr">
        <is>
          <t>výpis reziva 006 (krokvy, výmeny, úžľabné, pomúrnica, koncový hranol) m3: 1,895+0,024+0,291+1,152+1,794 = 5,156</t>
        </is>
      </c>
      <c r="H416" s="106" t="n">
        <v>5.156</v>
      </c>
      <c r="AT416" s="1" t="inlineStr">
        <is>
          <t>VV</t>
        </is>
      </c>
      <c r="AU416" s="1" t="inlineStr">
        <is>
          <t>2</t>
        </is>
      </c>
      <c r="AV416" s="2" t="inlineStr">
        <is>
          <t>2</t>
        </is>
      </c>
      <c r="AW416" s="2" t="inlineStr">
        <is>
          <t>True</t>
        </is>
      </c>
      <c r="AX416" s="2" t="inlineStr">
        <is>
          <t>1</t>
        </is>
      </c>
      <c r="AY416" s="1" t="inlineStr">
        <is>
          <t>ROZPOCET</t>
        </is>
      </c>
    </row>
    <row r="417" ht="24" customHeight="1">
      <c r="C417" s="82" t="inlineStr">
        <is>
          <t>132</t>
        </is>
      </c>
      <c r="D417" s="82" t="inlineStr">
        <is>
          <t>M</t>
        </is>
      </c>
      <c r="E417" s="83" t="inlineStr">
        <is>
          <t>605110001300.S</t>
        </is>
      </c>
      <c r="F417" s="84" t="inlineStr">
        <is>
          <t>Dosky a fošne z mäkkého reziva neopracované neomietané akosť II</t>
        </is>
      </c>
      <c r="G417" s="85" t="inlineStr">
        <is>
          <t>m3</t>
        </is>
      </c>
      <c r="H417" s="107" t="n">
        <v>0.422</v>
      </c>
      <c r="I417" s="87" t="n">
        <v>325.22</v>
      </c>
      <c r="J417" s="87">
        <f>ROUND(I417*H417,2)</f>
        <v/>
      </c>
      <c r="K417" s="88" t="inlineStr">
        <is>
          <t>CENEKON 2026/02</t>
        </is>
      </c>
      <c r="N417" s="46" t="inlineStr">
        <is>
          <t>základná</t>
        </is>
      </c>
      <c r="O417" s="103" t="n">
        <v>0</v>
      </c>
      <c r="P417" s="103">
        <f>O417*H417</f>
        <v/>
      </c>
      <c r="Q417" s="103" t="n">
        <v>0.55</v>
      </c>
      <c r="R417" s="103">
        <f>Q417*H417</f>
        <v/>
      </c>
      <c r="S417" s="103" t="n">
        <v>0</v>
      </c>
      <c r="T417" s="103">
        <f>S417*H417</f>
        <v/>
      </c>
      <c r="AR417" s="1" t="inlineStr">
        <is>
          <t>32</t>
        </is>
      </c>
      <c r="AT417" s="1" t="inlineStr">
        <is>
          <t>M</t>
        </is>
      </c>
      <c r="AU417" s="1" t="inlineStr">
        <is>
          <t>2</t>
        </is>
      </c>
      <c r="AY417" s="1" t="inlineStr">
        <is>
          <t>ROZPOCET</t>
        </is>
      </c>
      <c r="BE417" s="31">
        <f>IF(N417="základná",J417,0)</f>
        <v/>
      </c>
      <c r="BF417" s="31">
        <f>IF(N417="znížená",J417,0)</f>
        <v/>
      </c>
      <c r="BG417" s="31">
        <f>IF(N417="zákl. prenesená",J417,0)</f>
        <v/>
      </c>
      <c r="BH417" s="31">
        <f>IF(N417="zníž. prenesená",J417,0)</f>
        <v/>
      </c>
      <c r="BI417" s="31">
        <f>IF(N417="nulová",J417,0)</f>
        <v/>
      </c>
      <c r="BJ417" s="1" t="inlineStr">
        <is>
          <t>2</t>
        </is>
      </c>
      <c r="BK417" s="31">
        <f>ROUND(I417*H417,2)</f>
        <v/>
      </c>
      <c r="BL417" s="1" t="inlineStr">
        <is>
          <t>16</t>
        </is>
      </c>
      <c r="BM417" s="1" t="inlineStr">
        <is>
          <t>-951148526</t>
        </is>
      </c>
    </row>
    <row r="418">
      <c r="D418" s="79" t="inlineStr">
        <is>
          <t>VV</t>
        </is>
      </c>
      <c r="F418" s="80" t="inlineStr">
        <is>
          <t>klieštiny 25/180 (výpis 006) m3: 0,305+0,117 = 0,422</t>
        </is>
      </c>
      <c r="H418" s="106" t="n">
        <v>0.422</v>
      </c>
      <c r="AT418" s="1" t="inlineStr">
        <is>
          <t>VV</t>
        </is>
      </c>
      <c r="AU418" s="1" t="inlineStr">
        <is>
          <t>2</t>
        </is>
      </c>
      <c r="AV418" s="2" t="inlineStr">
        <is>
          <t>2</t>
        </is>
      </c>
      <c r="AW418" s="2" t="inlineStr">
        <is>
          <t>True</t>
        </is>
      </c>
      <c r="AX418" s="2" t="inlineStr">
        <is>
          <t>1</t>
        </is>
      </c>
      <c r="AY418" s="1" t="inlineStr">
        <is>
          <t>ROZPOCET</t>
        </is>
      </c>
    </row>
    <row r="419" ht="36" customHeight="1">
      <c r="C419" s="82" t="inlineStr">
        <is>
          <t>133</t>
        </is>
      </c>
      <c r="D419" s="82" t="inlineStr">
        <is>
          <t>M</t>
        </is>
      </c>
      <c r="E419" s="83" t="inlineStr">
        <is>
          <t>R133</t>
        </is>
      </c>
      <c r="F419" s="84" t="inlineStr">
        <is>
          <t>Drevený priehradový väzník VK1 sedlový, rozpätie 7,29 m, výška 2,55 m, sklon 35°, podľa výrobnej dokumentácie dodávateľa - dodávka</t>
        </is>
      </c>
      <c r="G419" s="85" t="inlineStr">
        <is>
          <t>ks</t>
        </is>
      </c>
      <c r="H419" s="107" t="n">
        <v>24</v>
      </c>
      <c r="I419" s="87" t="n">
        <v>165.17</v>
      </c>
      <c r="J419" s="87">
        <f>ROUND(I419*H419,2)</f>
        <v/>
      </c>
      <c r="K419" s="88" t="n"/>
      <c r="N419" s="46" t="inlineStr">
        <is>
          <t>základná</t>
        </is>
      </c>
      <c r="O419" s="103" t="n">
        <v>0</v>
      </c>
      <c r="P419" s="103">
        <f>O419*H419</f>
        <v/>
      </c>
      <c r="Q419" s="103" t="n">
        <v>0</v>
      </c>
      <c r="R419" s="103">
        <f>Q419*H419</f>
        <v/>
      </c>
      <c r="S419" s="103" t="n">
        <v>0</v>
      </c>
      <c r="T419" s="103">
        <f>S419*H419</f>
        <v/>
      </c>
      <c r="AR419" s="1" t="inlineStr">
        <is>
          <t>32</t>
        </is>
      </c>
      <c r="AT419" s="1" t="inlineStr">
        <is>
          <t>M</t>
        </is>
      </c>
      <c r="AU419" s="1" t="inlineStr">
        <is>
          <t>2</t>
        </is>
      </c>
      <c r="AY419" s="1" t="inlineStr">
        <is>
          <t>ROZPOCET</t>
        </is>
      </c>
      <c r="BE419" s="31">
        <f>IF(N419="základná",J419,0)</f>
        <v/>
      </c>
      <c r="BF419" s="31">
        <f>IF(N419="znížená",J419,0)</f>
        <v/>
      </c>
      <c r="BG419" s="31">
        <f>IF(N419="zákl. prenesená",J419,0)</f>
        <v/>
      </c>
      <c r="BH419" s="31">
        <f>IF(N419="zníž. prenesená",J419,0)</f>
        <v/>
      </c>
      <c r="BI419" s="31">
        <f>IF(N419="nulová",J419,0)</f>
        <v/>
      </c>
      <c r="BJ419" s="1" t="inlineStr">
        <is>
          <t>2</t>
        </is>
      </c>
      <c r="BK419" s="31">
        <f>ROUND(I419*H419,2)</f>
        <v/>
      </c>
      <c r="BL419" s="1" t="inlineStr">
        <is>
          <t>16</t>
        </is>
      </c>
      <c r="BM419" s="1" t="inlineStr">
        <is>
          <t>-1299350502</t>
        </is>
      </c>
    </row>
    <row r="420">
      <c r="D420" s="79" t="inlineStr">
        <is>
          <t>VV</t>
        </is>
      </c>
      <c r="F420" s="80" t="inlineStr">
        <is>
          <t>24 ks (výkres krovu 006, väzníky VK1 v nočnom krídle)</t>
        </is>
      </c>
      <c r="H420" s="106" t="n">
        <v>24</v>
      </c>
      <c r="AT420" s="1" t="inlineStr">
        <is>
          <t>VV</t>
        </is>
      </c>
      <c r="AU420" s="1" t="inlineStr">
        <is>
          <t>2</t>
        </is>
      </c>
      <c r="AV420" s="2" t="inlineStr">
        <is>
          <t>2</t>
        </is>
      </c>
      <c r="AW420" s="2" t="inlineStr">
        <is>
          <t>True</t>
        </is>
      </c>
      <c r="AX420" s="2" t="inlineStr">
        <is>
          <t>1</t>
        </is>
      </c>
      <c r="AY420" s="1" t="inlineStr">
        <is>
          <t>ROZPOCET</t>
        </is>
      </c>
    </row>
    <row r="421" ht="36" customHeight="1">
      <c r="C421" s="72" t="inlineStr">
        <is>
          <t>134</t>
        </is>
      </c>
      <c r="D421" s="72" t="inlineStr">
        <is>
          <t>K</t>
        </is>
      </c>
      <c r="E421" s="73" t="inlineStr">
        <is>
          <t>762421314.S</t>
        </is>
      </c>
      <c r="F421" s="74" t="inlineStr">
        <is>
          <t>Obloženie stropov alebo strešných podhľadov z dosiek OSB skrutkovaných na pero a drážku hr. dosky 22 mm</t>
        </is>
      </c>
      <c r="G421" s="75" t="inlineStr">
        <is>
          <t>m2</t>
        </is>
      </c>
      <c r="H421" s="105" t="n">
        <v>293.411</v>
      </c>
      <c r="I421" s="77" t="n">
        <v>21.35</v>
      </c>
      <c r="J421" s="77">
        <f>ROUND(I421*H421,2)</f>
        <v/>
      </c>
      <c r="K421" s="78" t="inlineStr">
        <is>
          <t>CENEKON 2026/02</t>
        </is>
      </c>
      <c r="N421" s="46" t="inlineStr">
        <is>
          <t>základná</t>
        </is>
      </c>
      <c r="O421" s="103" t="n">
        <v>0</v>
      </c>
      <c r="P421" s="103">
        <f>O421*H421</f>
        <v/>
      </c>
      <c r="Q421" s="103" t="n">
        <v>0.01037</v>
      </c>
      <c r="R421" s="103">
        <f>Q421*H421</f>
        <v/>
      </c>
      <c r="S421" s="103" t="n">
        <v>0</v>
      </c>
      <c r="T421" s="103">
        <f>S421*H421</f>
        <v/>
      </c>
      <c r="AR421" s="1" t="inlineStr">
        <is>
          <t>16</t>
        </is>
      </c>
      <c r="AT421" s="1" t="inlineStr">
        <is>
          <t>K</t>
        </is>
      </c>
      <c r="AU421" s="1" t="inlineStr">
        <is>
          <t>2</t>
        </is>
      </c>
      <c r="AY421" s="1" t="inlineStr">
        <is>
          <t>ROZPOCET</t>
        </is>
      </c>
      <c r="BE421" s="31">
        <f>IF(N421="základná",J421,0)</f>
        <v/>
      </c>
      <c r="BF421" s="31">
        <f>IF(N421="znížená",J421,0)</f>
        <v/>
      </c>
      <c r="BG421" s="31">
        <f>IF(N421="zákl. prenesená",J421,0)</f>
        <v/>
      </c>
      <c r="BH421" s="31">
        <f>IF(N421="zníž. prenesená",J421,0)</f>
        <v/>
      </c>
      <c r="BI421" s="31">
        <f>IF(N421="nulová",J421,0)</f>
        <v/>
      </c>
      <c r="BJ421" s="1" t="inlineStr">
        <is>
          <t>2</t>
        </is>
      </c>
      <c r="BK421" s="31">
        <f>ROUND(I421*H421,2)</f>
        <v/>
      </c>
      <c r="BL421" s="1" t="inlineStr">
        <is>
          <t>16</t>
        </is>
      </c>
      <c r="BM421" s="1" t="inlineStr">
        <is>
          <t>-232773680</t>
        </is>
      </c>
    </row>
    <row r="422">
      <c r="D422" s="79" t="inlineStr">
        <is>
          <t>VV</t>
        </is>
      </c>
      <c r="F422" s="80" t="inlineStr">
        <is>
          <t>V047: (21,205 × 7,86+10,74 × 6,86) / 0,81915 = 293,411</t>
        </is>
      </c>
      <c r="H422" s="106" t="n">
        <v>293.411</v>
      </c>
      <c r="AT422" s="1" t="inlineStr">
        <is>
          <t>VV</t>
        </is>
      </c>
      <c r="AU422" s="1" t="inlineStr">
        <is>
          <t>2</t>
        </is>
      </c>
      <c r="AV422" s="2" t="inlineStr">
        <is>
          <t>2</t>
        </is>
      </c>
      <c r="AW422" s="2" t="inlineStr">
        <is>
          <t>True</t>
        </is>
      </c>
      <c r="AX422" s="2" t="inlineStr">
        <is>
          <t>1</t>
        </is>
      </c>
      <c r="AY422" s="1" t="inlineStr">
        <is>
          <t>ROZPOCET</t>
        </is>
      </c>
    </row>
    <row r="423" ht="24" customHeight="1">
      <c r="C423" s="72" t="inlineStr">
        <is>
          <t>135</t>
        </is>
      </c>
      <c r="D423" s="72" t="inlineStr">
        <is>
          <t>K</t>
        </is>
      </c>
      <c r="E423" s="73" t="inlineStr">
        <is>
          <t>762341202.S</t>
        </is>
      </c>
      <c r="F423" s="74" t="inlineStr">
        <is>
          <t>Montáž latovania zložitých striech pre sklon do 60°</t>
        </is>
      </c>
      <c r="G423" s="75" t="inlineStr">
        <is>
          <t>m</t>
        </is>
      </c>
      <c r="H423" s="105" t="n">
        <v>400</v>
      </c>
      <c r="I423" s="77" t="n">
        <v>1.35</v>
      </c>
      <c r="J423" s="77">
        <f>ROUND(I423*H423,2)</f>
        <v/>
      </c>
      <c r="K423" s="78" t="inlineStr">
        <is>
          <t>CENEKON 2026/02</t>
        </is>
      </c>
      <c r="N423" s="46" t="inlineStr">
        <is>
          <t>základná</t>
        </is>
      </c>
      <c r="O423" s="103" t="n">
        <v>0</v>
      </c>
      <c r="P423" s="103">
        <f>O423*H423</f>
        <v/>
      </c>
      <c r="Q423" s="103" t="n">
        <v>0</v>
      </c>
      <c r="R423" s="103">
        <f>Q423*H423</f>
        <v/>
      </c>
      <c r="S423" s="103" t="n">
        <v>0</v>
      </c>
      <c r="T423" s="103">
        <f>S423*H423</f>
        <v/>
      </c>
      <c r="AR423" s="1" t="inlineStr">
        <is>
          <t>16</t>
        </is>
      </c>
      <c r="AT423" s="1" t="inlineStr">
        <is>
          <t>K</t>
        </is>
      </c>
      <c r="AU423" s="1" t="inlineStr">
        <is>
          <t>2</t>
        </is>
      </c>
      <c r="AY423" s="1" t="inlineStr">
        <is>
          <t>ROZPOCET</t>
        </is>
      </c>
      <c r="BE423" s="31">
        <f>IF(N423="základná",J423,0)</f>
        <v/>
      </c>
      <c r="BF423" s="31">
        <f>IF(N423="znížená",J423,0)</f>
        <v/>
      </c>
      <c r="BG423" s="31">
        <f>IF(N423="zákl. prenesená",J423,0)</f>
        <v/>
      </c>
      <c r="BH423" s="31">
        <f>IF(N423="zníž. prenesená",J423,0)</f>
        <v/>
      </c>
      <c r="BI423" s="31">
        <f>IF(N423="nulová",J423,0)</f>
        <v/>
      </c>
      <c r="BJ423" s="1" t="inlineStr">
        <is>
          <t>2</t>
        </is>
      </c>
      <c r="BK423" s="31">
        <f>ROUND(I423*H423,2)</f>
        <v/>
      </c>
      <c r="BL423" s="1" t="inlineStr">
        <is>
          <t>16</t>
        </is>
      </c>
      <c r="BM423" s="1" t="inlineStr">
        <is>
          <t>1858181693</t>
        </is>
      </c>
    </row>
    <row r="424">
      <c r="D424" s="79" t="inlineStr">
        <is>
          <t>VV</t>
        </is>
      </c>
      <c r="F424" s="80" t="inlineStr">
        <is>
          <t>laty 50/30 v spáde (výpis reziva 006): 80 × 5,00 = 400,00</t>
        </is>
      </c>
      <c r="H424" s="106" t="n">
        <v>400</v>
      </c>
      <c r="AT424" s="1" t="inlineStr">
        <is>
          <t>VV</t>
        </is>
      </c>
      <c r="AU424" s="1" t="inlineStr">
        <is>
          <t>2</t>
        </is>
      </c>
      <c r="AV424" s="2" t="inlineStr">
        <is>
          <t>2</t>
        </is>
      </c>
      <c r="AW424" s="2" t="inlineStr">
        <is>
          <t>True</t>
        </is>
      </c>
      <c r="AX424" s="2" t="inlineStr">
        <is>
          <t>1</t>
        </is>
      </c>
      <c r="AY424" s="1" t="inlineStr">
        <is>
          <t>ROZPOCET</t>
        </is>
      </c>
    </row>
    <row r="425" ht="24" customHeight="1">
      <c r="C425" s="72" t="inlineStr">
        <is>
          <t>136</t>
        </is>
      </c>
      <c r="D425" s="72" t="inlineStr">
        <is>
          <t>K</t>
        </is>
      </c>
      <c r="E425" s="73" t="inlineStr">
        <is>
          <t>762341202.S</t>
        </is>
      </c>
      <c r="F425" s="74" t="inlineStr">
        <is>
          <t>Montáž latovania zložitých striech pre sklon do 60° - kontralaty 80/30 na husto</t>
        </is>
      </c>
      <c r="G425" s="75" t="inlineStr">
        <is>
          <t>m</t>
        </is>
      </c>
      <c r="H425" s="105" t="n">
        <v>1875</v>
      </c>
      <c r="I425" s="77" t="n">
        <v>1.35</v>
      </c>
      <c r="J425" s="77">
        <f>ROUND(I425*H425,2)</f>
        <v/>
      </c>
      <c r="K425" s="78" t="inlineStr">
        <is>
          <t>CENEKON 2026/02</t>
        </is>
      </c>
      <c r="N425" s="46" t="inlineStr">
        <is>
          <t>základná</t>
        </is>
      </c>
      <c r="O425" s="103" t="n">
        <v>0</v>
      </c>
      <c r="P425" s="103">
        <f>O425*H425</f>
        <v/>
      </c>
      <c r="Q425" s="103" t="n">
        <v>0</v>
      </c>
      <c r="R425" s="103">
        <f>Q425*H425</f>
        <v/>
      </c>
      <c r="S425" s="103" t="n">
        <v>0</v>
      </c>
      <c r="T425" s="103">
        <f>S425*H425</f>
        <v/>
      </c>
      <c r="AR425" s="1" t="inlineStr">
        <is>
          <t>16</t>
        </is>
      </c>
      <c r="AT425" s="1" t="inlineStr">
        <is>
          <t>K</t>
        </is>
      </c>
      <c r="AU425" s="1" t="inlineStr">
        <is>
          <t>2</t>
        </is>
      </c>
      <c r="AY425" s="1" t="inlineStr">
        <is>
          <t>ROZPOCET</t>
        </is>
      </c>
      <c r="BE425" s="31">
        <f>IF(N425="základná",J425,0)</f>
        <v/>
      </c>
      <c r="BF425" s="31">
        <f>IF(N425="znížená",J425,0)</f>
        <v/>
      </c>
      <c r="BG425" s="31">
        <f>IF(N425="zákl. prenesená",J425,0)</f>
        <v/>
      </c>
      <c r="BH425" s="31">
        <f>IF(N425="zníž. prenesená",J425,0)</f>
        <v/>
      </c>
      <c r="BI425" s="31">
        <f>IF(N425="nulová",J425,0)</f>
        <v/>
      </c>
      <c r="BJ425" s="1" t="inlineStr">
        <is>
          <t>2</t>
        </is>
      </c>
      <c r="BK425" s="31">
        <f>ROUND(I425*H425,2)</f>
        <v/>
      </c>
      <c r="BL425" s="1" t="inlineStr">
        <is>
          <t>16</t>
        </is>
      </c>
      <c r="BM425" s="1" t="inlineStr">
        <is>
          <t>1796448283</t>
        </is>
      </c>
    </row>
    <row r="426">
      <c r="D426" s="79" t="inlineStr">
        <is>
          <t>VV</t>
        </is>
      </c>
      <c r="F426" s="80" t="inlineStr">
        <is>
          <t>kontralaty 80/30 na husto (výpis reziva 006): 375 × 5,00 = 1875,00</t>
        </is>
      </c>
      <c r="H426" s="106" t="n">
        <v>1875</v>
      </c>
      <c r="AT426" s="1" t="inlineStr">
        <is>
          <t>VV</t>
        </is>
      </c>
      <c r="AU426" s="1" t="inlineStr">
        <is>
          <t>2</t>
        </is>
      </c>
      <c r="AV426" s="2" t="inlineStr">
        <is>
          <t>2</t>
        </is>
      </c>
      <c r="AW426" s="2" t="inlineStr">
        <is>
          <t>True</t>
        </is>
      </c>
      <c r="AX426" s="2" t="inlineStr">
        <is>
          <t>1</t>
        </is>
      </c>
      <c r="AY426" s="1" t="inlineStr">
        <is>
          <t>ROZPOCET</t>
        </is>
      </c>
    </row>
    <row r="427" ht="36" customHeight="1">
      <c r="C427" s="82" t="inlineStr">
        <is>
          <t>137</t>
        </is>
      </c>
      <c r="D427" s="82" t="inlineStr">
        <is>
          <t>M</t>
        </is>
      </c>
      <c r="E427" s="83" t="inlineStr">
        <is>
          <t>605430000100</t>
        </is>
      </c>
      <c r="F427" s="84" t="inlineStr">
        <is>
          <t>Rezivo stavebné zo smreku - strešné laty impregnované hr. 30 mm, š. 50 mm, dĺ. 4000-5000 mm, JAFHOLZ</t>
        </is>
      </c>
      <c r="G427" s="85" t="inlineStr">
        <is>
          <t>m3</t>
        </is>
      </c>
      <c r="H427" s="107" t="n">
        <v>0.6</v>
      </c>
      <c r="I427" s="87" t="n">
        <v>550.38</v>
      </c>
      <c r="J427" s="87">
        <f>ROUND(I427*H427,2)</f>
        <v/>
      </c>
      <c r="K427" s="88" t="inlineStr">
        <is>
          <t>CENEKON 2026/02</t>
        </is>
      </c>
      <c r="N427" s="46" t="inlineStr">
        <is>
          <t>základná</t>
        </is>
      </c>
      <c r="O427" s="103" t="n">
        <v>0</v>
      </c>
      <c r="P427" s="103">
        <f>O427*H427</f>
        <v/>
      </c>
      <c r="Q427" s="103" t="n">
        <v>0.5</v>
      </c>
      <c r="R427" s="103">
        <f>Q427*H427</f>
        <v/>
      </c>
      <c r="S427" s="103" t="n">
        <v>0</v>
      </c>
      <c r="T427" s="103">
        <f>S427*H427</f>
        <v/>
      </c>
      <c r="AR427" s="1" t="inlineStr">
        <is>
          <t>32</t>
        </is>
      </c>
      <c r="AT427" s="1" t="inlineStr">
        <is>
          <t>M</t>
        </is>
      </c>
      <c r="AU427" s="1" t="inlineStr">
        <is>
          <t>2</t>
        </is>
      </c>
      <c r="AY427" s="1" t="inlineStr">
        <is>
          <t>ROZPOCET</t>
        </is>
      </c>
      <c r="BE427" s="31">
        <f>IF(N427="základná",J427,0)</f>
        <v/>
      </c>
      <c r="BF427" s="31">
        <f>IF(N427="znížená",J427,0)</f>
        <v/>
      </c>
      <c r="BG427" s="31">
        <f>IF(N427="zákl. prenesená",J427,0)</f>
        <v/>
      </c>
      <c r="BH427" s="31">
        <f>IF(N427="zníž. prenesená",J427,0)</f>
        <v/>
      </c>
      <c r="BI427" s="31">
        <f>IF(N427="nulová",J427,0)</f>
        <v/>
      </c>
      <c r="BJ427" s="1" t="inlineStr">
        <is>
          <t>2</t>
        </is>
      </c>
      <c r="BK427" s="31">
        <f>ROUND(I427*H427,2)</f>
        <v/>
      </c>
      <c r="BL427" s="1" t="inlineStr">
        <is>
          <t>16</t>
        </is>
      </c>
      <c r="BM427" s="1" t="inlineStr">
        <is>
          <t>879625121</t>
        </is>
      </c>
    </row>
    <row r="428">
      <c r="D428" s="79" t="inlineStr">
        <is>
          <t>VV</t>
        </is>
      </c>
      <c r="F428" s="80" t="inlineStr">
        <is>
          <t>laty 50/30: 400 × 0,05 × 0,03 = 0,600</t>
        </is>
      </c>
      <c r="H428" s="106" t="n">
        <v>0.6</v>
      </c>
      <c r="AT428" s="1" t="inlineStr">
        <is>
          <t>VV</t>
        </is>
      </c>
      <c r="AU428" s="1" t="inlineStr">
        <is>
          <t>2</t>
        </is>
      </c>
      <c r="AV428" s="2" t="inlineStr">
        <is>
          <t>2</t>
        </is>
      </c>
      <c r="AW428" s="2" t="inlineStr">
        <is>
          <t>True</t>
        </is>
      </c>
      <c r="AX428" s="2" t="inlineStr">
        <is>
          <t>1</t>
        </is>
      </c>
      <c r="AY428" s="1" t="inlineStr">
        <is>
          <t>ROZPOCET</t>
        </is>
      </c>
    </row>
    <row r="429" ht="24" customHeight="1">
      <c r="C429" s="82" t="inlineStr">
        <is>
          <t>138</t>
        </is>
      </c>
      <c r="D429" s="82" t="inlineStr">
        <is>
          <t>M</t>
        </is>
      </c>
      <c r="E429" s="83" t="inlineStr">
        <is>
          <t>605430000100</t>
        </is>
      </c>
      <c r="F429" s="84" t="inlineStr">
        <is>
          <t>Rezivo stavebné zo smreku - strešné laty impregnované, kontralaty 80/30</t>
        </is>
      </c>
      <c r="G429" s="85" t="inlineStr">
        <is>
          <t>m3</t>
        </is>
      </c>
      <c r="H429" s="107" t="n">
        <v>4.5</v>
      </c>
      <c r="I429" s="87" t="n">
        <v>550.38</v>
      </c>
      <c r="J429" s="87">
        <f>ROUND(I429*H429,2)</f>
        <v/>
      </c>
      <c r="K429" s="88" t="inlineStr">
        <is>
          <t>CENEKON 2026/02</t>
        </is>
      </c>
      <c r="N429" s="46" t="inlineStr">
        <is>
          <t>základná</t>
        </is>
      </c>
      <c r="O429" s="103" t="n">
        <v>0</v>
      </c>
      <c r="P429" s="103">
        <f>O429*H429</f>
        <v/>
      </c>
      <c r="Q429" s="103" t="n">
        <v>0.5</v>
      </c>
      <c r="R429" s="103">
        <f>Q429*H429</f>
        <v/>
      </c>
      <c r="S429" s="103" t="n">
        <v>0</v>
      </c>
      <c r="T429" s="103">
        <f>S429*H429</f>
        <v/>
      </c>
      <c r="AR429" s="1" t="inlineStr">
        <is>
          <t>32</t>
        </is>
      </c>
      <c r="AT429" s="1" t="inlineStr">
        <is>
          <t>M</t>
        </is>
      </c>
      <c r="AU429" s="1" t="inlineStr">
        <is>
          <t>2</t>
        </is>
      </c>
      <c r="AY429" s="1" t="inlineStr">
        <is>
          <t>ROZPOCET</t>
        </is>
      </c>
      <c r="BE429" s="31">
        <f>IF(N429="základná",J429,0)</f>
        <v/>
      </c>
      <c r="BF429" s="31">
        <f>IF(N429="znížená",J429,0)</f>
        <v/>
      </c>
      <c r="BG429" s="31">
        <f>IF(N429="zákl. prenesená",J429,0)</f>
        <v/>
      </c>
      <c r="BH429" s="31">
        <f>IF(N429="zníž. prenesená",J429,0)</f>
        <v/>
      </c>
      <c r="BI429" s="31">
        <f>IF(N429="nulová",J429,0)</f>
        <v/>
      </c>
      <c r="BJ429" s="1" t="inlineStr">
        <is>
          <t>2</t>
        </is>
      </c>
      <c r="BK429" s="31">
        <f>ROUND(I429*H429,2)</f>
        <v/>
      </c>
      <c r="BL429" s="1" t="inlineStr">
        <is>
          <t>16</t>
        </is>
      </c>
      <c r="BM429" s="1" t="inlineStr">
        <is>
          <t>-1316748769</t>
        </is>
      </c>
    </row>
    <row r="430">
      <c r="D430" s="79" t="inlineStr">
        <is>
          <t>VV</t>
        </is>
      </c>
      <c r="F430" s="80" t="inlineStr">
        <is>
          <t>kontralaty 80/30: 1875 × 0,08 × 0,03 = 4,500</t>
        </is>
      </c>
      <c r="H430" s="106" t="n">
        <v>4.5</v>
      </c>
      <c r="AT430" s="1" t="inlineStr">
        <is>
          <t>VV</t>
        </is>
      </c>
      <c r="AU430" s="1" t="inlineStr">
        <is>
          <t>2</t>
        </is>
      </c>
      <c r="AV430" s="2" t="inlineStr">
        <is>
          <t>2</t>
        </is>
      </c>
      <c r="AW430" s="2" t="inlineStr">
        <is>
          <t>True</t>
        </is>
      </c>
      <c r="AX430" s="2" t="inlineStr">
        <is>
          <t>1</t>
        </is>
      </c>
      <c r="AY430" s="1" t="inlineStr">
        <is>
          <t>ROZPOCET</t>
        </is>
      </c>
    </row>
    <row r="431" ht="24" customHeight="1">
      <c r="C431" s="72" t="inlineStr">
        <is>
          <t>139</t>
        </is>
      </c>
      <c r="D431" s="72" t="inlineStr">
        <is>
          <t>K</t>
        </is>
      </c>
      <c r="E431" s="73" t="inlineStr">
        <is>
          <t>762313112.S</t>
        </is>
      </c>
      <c r="F431" s="74" t="inlineStr">
        <is>
          <t>Montáž oceľových spojovacích prostriedkov - svorníkov, skrutiek dĺžky nad 150 do 300 mm</t>
        </is>
      </c>
      <c r="G431" s="75" t="inlineStr">
        <is>
          <t>ks</t>
        </is>
      </c>
      <c r="H431" s="105" t="n">
        <v>64</v>
      </c>
      <c r="I431" s="77" t="n">
        <v>2.33</v>
      </c>
      <c r="J431" s="77">
        <f>ROUND(I431*H431,2)</f>
        <v/>
      </c>
      <c r="K431" s="78" t="inlineStr">
        <is>
          <t>CENEKON 2026/02</t>
        </is>
      </c>
      <c r="N431" s="46" t="inlineStr">
        <is>
          <t>základná</t>
        </is>
      </c>
      <c r="O431" s="103" t="n">
        <v>0</v>
      </c>
      <c r="P431" s="103">
        <f>O431*H431</f>
        <v/>
      </c>
      <c r="Q431" s="103" t="n">
        <v>0</v>
      </c>
      <c r="R431" s="103">
        <f>Q431*H431</f>
        <v/>
      </c>
      <c r="S431" s="103" t="n">
        <v>0</v>
      </c>
      <c r="T431" s="103">
        <f>S431*H431</f>
        <v/>
      </c>
      <c r="AR431" s="1" t="inlineStr">
        <is>
          <t>16</t>
        </is>
      </c>
      <c r="AT431" s="1" t="inlineStr">
        <is>
          <t>K</t>
        </is>
      </c>
      <c r="AU431" s="1" t="inlineStr">
        <is>
          <t>2</t>
        </is>
      </c>
      <c r="AY431" s="1" t="inlineStr">
        <is>
          <t>ROZPOCET</t>
        </is>
      </c>
      <c r="BE431" s="31">
        <f>IF(N431="základná",J431,0)</f>
        <v/>
      </c>
      <c r="BF431" s="31">
        <f>IF(N431="znížená",J431,0)</f>
        <v/>
      </c>
      <c r="BG431" s="31">
        <f>IF(N431="zákl. prenesená",J431,0)</f>
        <v/>
      </c>
      <c r="BH431" s="31">
        <f>IF(N431="zníž. prenesená",J431,0)</f>
        <v/>
      </c>
      <c r="BI431" s="31">
        <f>IF(N431="nulová",J431,0)</f>
        <v/>
      </c>
      <c r="BJ431" s="1" t="inlineStr">
        <is>
          <t>2</t>
        </is>
      </c>
      <c r="BK431" s="31">
        <f>ROUND(I431*H431,2)</f>
        <v/>
      </c>
      <c r="BL431" s="1" t="inlineStr">
        <is>
          <t>16</t>
        </is>
      </c>
      <c r="BM431" s="1" t="inlineStr">
        <is>
          <t>-753907388</t>
        </is>
      </c>
    </row>
    <row r="432">
      <c r="D432" s="79" t="inlineStr">
        <is>
          <t>VV</t>
        </is>
      </c>
      <c r="F432" s="80" t="inlineStr">
        <is>
          <t>kotvenie pomúrnice M12 na chemickú kotvu à 1,0 m: 64 m / 1,0 = 64</t>
        </is>
      </c>
      <c r="H432" s="106" t="n">
        <v>64</v>
      </c>
      <c r="AT432" s="1" t="inlineStr">
        <is>
          <t>VV</t>
        </is>
      </c>
      <c r="AU432" s="1" t="inlineStr">
        <is>
          <t>2</t>
        </is>
      </c>
      <c r="AV432" s="2" t="inlineStr">
        <is>
          <t>2</t>
        </is>
      </c>
      <c r="AW432" s="2" t="inlineStr">
        <is>
          <t>True</t>
        </is>
      </c>
      <c r="AX432" s="2" t="inlineStr">
        <is>
          <t>1</t>
        </is>
      </c>
      <c r="AY432" s="1" t="inlineStr">
        <is>
          <t>ROZPOCET</t>
        </is>
      </c>
    </row>
    <row r="433" ht="24" customHeight="1">
      <c r="C433" s="82" t="inlineStr">
        <is>
          <t>140</t>
        </is>
      </c>
      <c r="D433" s="82" t="inlineStr">
        <is>
          <t>M</t>
        </is>
      </c>
      <c r="E433" s="83" t="inlineStr">
        <is>
          <t>311990002200</t>
        </is>
      </c>
      <c r="F433" s="84" t="inlineStr">
        <is>
          <t>Chemická kotva MKT VMU plus 280 ml + 2 dýzy, vinylester, ALLMEDIA</t>
        </is>
      </c>
      <c r="G433" s="85" t="inlineStr">
        <is>
          <t>ks</t>
        </is>
      </c>
      <c r="H433" s="107" t="n">
        <v>7</v>
      </c>
      <c r="I433" s="87" t="n">
        <v>14.19</v>
      </c>
      <c r="J433" s="87">
        <f>ROUND(I433*H433,2)</f>
        <v/>
      </c>
      <c r="K433" s="88" t="inlineStr">
        <is>
          <t>CENEKON 2026/02</t>
        </is>
      </c>
      <c r="N433" s="46" t="inlineStr">
        <is>
          <t>základná</t>
        </is>
      </c>
      <c r="O433" s="103" t="n">
        <v>0</v>
      </c>
      <c r="P433" s="103">
        <f>O433*H433</f>
        <v/>
      </c>
      <c r="Q433" s="103" t="n">
        <v>0.0004</v>
      </c>
      <c r="R433" s="103">
        <f>Q433*H433</f>
        <v/>
      </c>
      <c r="S433" s="103" t="n">
        <v>0</v>
      </c>
      <c r="T433" s="103">
        <f>S433*H433</f>
        <v/>
      </c>
      <c r="AR433" s="1" t="inlineStr">
        <is>
          <t>32</t>
        </is>
      </c>
      <c r="AT433" s="1" t="inlineStr">
        <is>
          <t>M</t>
        </is>
      </c>
      <c r="AU433" s="1" t="inlineStr">
        <is>
          <t>2</t>
        </is>
      </c>
      <c r="AY433" s="1" t="inlineStr">
        <is>
          <t>ROZPOCET</t>
        </is>
      </c>
      <c r="BE433" s="31">
        <f>IF(N433="základná",J433,0)</f>
        <v/>
      </c>
      <c r="BF433" s="31">
        <f>IF(N433="znížená",J433,0)</f>
        <v/>
      </c>
      <c r="BG433" s="31">
        <f>IF(N433="zákl. prenesená",J433,0)</f>
        <v/>
      </c>
      <c r="BH433" s="31">
        <f>IF(N433="zníž. prenesená",J433,0)</f>
        <v/>
      </c>
      <c r="BI433" s="31">
        <f>IF(N433="nulová",J433,0)</f>
        <v/>
      </c>
      <c r="BJ433" s="1" t="inlineStr">
        <is>
          <t>2</t>
        </is>
      </c>
      <c r="BK433" s="31">
        <f>ROUND(I433*H433,2)</f>
        <v/>
      </c>
      <c r="BL433" s="1" t="inlineStr">
        <is>
          <t>16</t>
        </is>
      </c>
      <c r="BM433" s="1" t="inlineStr">
        <is>
          <t>-760286314</t>
        </is>
      </c>
    </row>
    <row r="434">
      <c r="D434" s="79" t="inlineStr">
        <is>
          <t>VV</t>
        </is>
      </c>
      <c r="F434" s="80" t="inlineStr">
        <is>
          <t>chemická kotva 280 ml: (64 kotiev M12 + 25 kotiev M16) / 13 kotiev na kartušu = 6,85 → 7</t>
        </is>
      </c>
      <c r="H434" s="106" t="n">
        <v>7</v>
      </c>
      <c r="AT434" s="1" t="inlineStr">
        <is>
          <t>VV</t>
        </is>
      </c>
      <c r="AU434" s="1" t="inlineStr">
        <is>
          <t>2</t>
        </is>
      </c>
      <c r="AV434" s="2" t="inlineStr">
        <is>
          <t>2</t>
        </is>
      </c>
      <c r="AW434" s="2" t="inlineStr">
        <is>
          <t>True</t>
        </is>
      </c>
      <c r="AX434" s="2" t="inlineStr">
        <is>
          <t>1</t>
        </is>
      </c>
      <c r="AY434" s="1" t="inlineStr">
        <is>
          <t>ROZPOCET</t>
        </is>
      </c>
    </row>
    <row r="435" ht="24" customHeight="1">
      <c r="C435" s="72" t="inlineStr">
        <is>
          <t>141</t>
        </is>
      </c>
      <c r="D435" s="72" t="inlineStr">
        <is>
          <t>K</t>
        </is>
      </c>
      <c r="E435" s="73" t="inlineStr">
        <is>
          <t>R141</t>
        </is>
      </c>
      <c r="F435" s="74" t="inlineStr">
        <is>
          <t>Montáž dreveného priehradového väzníka rozpätia do 8 m autožeriavom vrátane zavetrenia</t>
        </is>
      </c>
      <c r="G435" s="75" t="inlineStr">
        <is>
          <t>ks</t>
        </is>
      </c>
      <c r="H435" s="105" t="n">
        <v>24</v>
      </c>
      <c r="I435" s="77" t="n">
        <v>66</v>
      </c>
      <c r="J435" s="77">
        <f>ROUND(I435*H435,2)</f>
        <v/>
      </c>
      <c r="K435" s="78" t="n"/>
      <c r="N435" s="46" t="inlineStr">
        <is>
          <t>základná</t>
        </is>
      </c>
      <c r="O435" s="103" t="n">
        <v>0</v>
      </c>
      <c r="P435" s="103">
        <f>O435*H435</f>
        <v/>
      </c>
      <c r="Q435" s="103" t="n">
        <v>0</v>
      </c>
      <c r="R435" s="103">
        <f>Q435*H435</f>
        <v/>
      </c>
      <c r="S435" s="103" t="n">
        <v>0</v>
      </c>
      <c r="T435" s="103">
        <f>S435*H435</f>
        <v/>
      </c>
      <c r="AR435" s="1" t="inlineStr">
        <is>
          <t>16</t>
        </is>
      </c>
      <c r="AT435" s="1" t="inlineStr">
        <is>
          <t>K</t>
        </is>
      </c>
      <c r="AU435" s="1" t="inlineStr">
        <is>
          <t>2</t>
        </is>
      </c>
      <c r="AY435" s="1" t="inlineStr">
        <is>
          <t>ROZPOCET</t>
        </is>
      </c>
      <c r="BE435" s="31">
        <f>IF(N435="základná",J435,0)</f>
        <v/>
      </c>
      <c r="BF435" s="31">
        <f>IF(N435="znížená",J435,0)</f>
        <v/>
      </c>
      <c r="BG435" s="31">
        <f>IF(N435="zákl. prenesená",J435,0)</f>
        <v/>
      </c>
      <c r="BH435" s="31">
        <f>IF(N435="zníž. prenesená",J435,0)</f>
        <v/>
      </c>
      <c r="BI435" s="31">
        <f>IF(N435="nulová",J435,0)</f>
        <v/>
      </c>
      <c r="BJ435" s="1" t="inlineStr">
        <is>
          <t>2</t>
        </is>
      </c>
      <c r="BK435" s="31">
        <f>ROUND(I435*H435,2)</f>
        <v/>
      </c>
      <c r="BL435" s="1" t="inlineStr">
        <is>
          <t>16</t>
        </is>
      </c>
      <c r="BM435" s="1" t="inlineStr">
        <is>
          <t>820479547</t>
        </is>
      </c>
    </row>
    <row r="436">
      <c r="D436" s="79" t="inlineStr">
        <is>
          <t>VV</t>
        </is>
      </c>
      <c r="F436" s="80" t="inlineStr">
        <is>
          <t>24 ks (006 väzníky VK1) = 24</t>
        </is>
      </c>
      <c r="H436" s="106" t="n">
        <v>24</v>
      </c>
      <c r="AT436" s="1" t="inlineStr">
        <is>
          <t>VV</t>
        </is>
      </c>
      <c r="AU436" s="1" t="inlineStr">
        <is>
          <t>2</t>
        </is>
      </c>
      <c r="AV436" s="2" t="inlineStr">
        <is>
          <t>2</t>
        </is>
      </c>
      <c r="AW436" s="2" t="inlineStr">
        <is>
          <t>True</t>
        </is>
      </c>
      <c r="AX436" s="2" t="inlineStr">
        <is>
          <t>1</t>
        </is>
      </c>
      <c r="AY436" s="1" t="inlineStr">
        <is>
          <t>ROZPOCET</t>
        </is>
      </c>
    </row>
    <row r="437" ht="36" customHeight="1">
      <c r="C437" s="72" t="inlineStr">
        <is>
          <t>142</t>
        </is>
      </c>
      <c r="D437" s="72" t="inlineStr">
        <is>
          <t>K</t>
        </is>
      </c>
      <c r="E437" s="73" t="inlineStr">
        <is>
          <t>762421348</t>
        </is>
      </c>
      <c r="F437" s="74" t="inlineStr">
        <is>
          <t>Obloženie z dosiek CETRIS skrutkovaných na pero a drážku hr. dosky 20 mm - horný záklop stríšok na oceľových nosníkoch</t>
        </is>
      </c>
      <c r="G437" s="75" t="inlineStr">
        <is>
          <t>m2</t>
        </is>
      </c>
      <c r="H437" s="105" t="n">
        <v>37.807</v>
      </c>
      <c r="I437" s="77" t="n">
        <v>48.18</v>
      </c>
      <c r="J437" s="77">
        <f>ROUND(I437*H437,2)</f>
        <v/>
      </c>
      <c r="K437" s="78" t="inlineStr">
        <is>
          <t>CENEKON 2026/02</t>
        </is>
      </c>
      <c r="N437" s="46" t="inlineStr">
        <is>
          <t>základná</t>
        </is>
      </c>
      <c r="O437" s="103" t="n">
        <v>0</v>
      </c>
      <c r="P437" s="103">
        <f>O437*H437</f>
        <v/>
      </c>
      <c r="Q437" s="103" t="n">
        <v>0.02984</v>
      </c>
      <c r="R437" s="103">
        <f>Q437*H437</f>
        <v/>
      </c>
      <c r="S437" s="103" t="n">
        <v>0</v>
      </c>
      <c r="T437" s="103">
        <f>S437*H437</f>
        <v/>
      </c>
      <c r="AR437" s="1" t="inlineStr">
        <is>
          <t>16</t>
        </is>
      </c>
      <c r="AT437" s="1" t="inlineStr">
        <is>
          <t>K</t>
        </is>
      </c>
      <c r="AU437" s="1" t="inlineStr">
        <is>
          <t>2</t>
        </is>
      </c>
      <c r="AY437" s="1" t="inlineStr">
        <is>
          <t>ROZPOCET</t>
        </is>
      </c>
      <c r="BE437" s="31">
        <f>IF(N437="základná",J437,0)</f>
        <v/>
      </c>
      <c r="BF437" s="31">
        <f>IF(N437="znížená",J437,0)</f>
        <v/>
      </c>
      <c r="BG437" s="31">
        <f>IF(N437="zákl. prenesená",J437,0)</f>
        <v/>
      </c>
      <c r="BH437" s="31">
        <f>IF(N437="zníž. prenesená",J437,0)</f>
        <v/>
      </c>
      <c r="BI437" s="31">
        <f>IF(N437="nulová",J437,0)</f>
        <v/>
      </c>
      <c r="BJ437" s="1" t="inlineStr">
        <is>
          <t>2</t>
        </is>
      </c>
      <c r="BK437" s="31">
        <f>ROUND(I437*H437,2)</f>
        <v/>
      </c>
      <c r="BL437" s="1" t="inlineStr">
        <is>
          <t>16</t>
        </is>
      </c>
      <c r="BM437" s="1" t="inlineStr">
        <is>
          <t>-1207065485</t>
        </is>
      </c>
    </row>
    <row r="438">
      <c r="D438" s="79" t="inlineStr">
        <is>
          <t>VV</t>
        </is>
      </c>
      <c r="F438" s="80" t="inlineStr">
        <is>
          <t>V048: 4,0 × 1,41+7,62 × 3,35+1,0 × 6,64 = 37,807</t>
        </is>
      </c>
      <c r="H438" s="106" t="n">
        <v>37.807</v>
      </c>
      <c r="AT438" s="1" t="inlineStr">
        <is>
          <t>VV</t>
        </is>
      </c>
      <c r="AU438" s="1" t="inlineStr">
        <is>
          <t>2</t>
        </is>
      </c>
      <c r="AV438" s="2" t="inlineStr">
        <is>
          <t>2</t>
        </is>
      </c>
      <c r="AW438" s="2" t="inlineStr">
        <is>
          <t>True</t>
        </is>
      </c>
      <c r="AX438" s="2" t="inlineStr">
        <is>
          <t>1</t>
        </is>
      </c>
      <c r="AY438" s="1" t="inlineStr">
        <is>
          <t>ROZPOCET</t>
        </is>
      </c>
    </row>
    <row r="439" ht="36" customHeight="1">
      <c r="C439" s="72" t="inlineStr">
        <is>
          <t>143</t>
        </is>
      </c>
      <c r="D439" s="72" t="inlineStr">
        <is>
          <t>K</t>
        </is>
      </c>
      <c r="E439" s="73" t="inlineStr">
        <is>
          <t>762421336</t>
        </is>
      </c>
      <c r="F439" s="74" t="inlineStr">
        <is>
          <t>Obloženie strešných podhľadov z dosiek CETRIS skrutkovaných na zraz hr. dosky 20 mm - podbitie stríšok</t>
        </is>
      </c>
      <c r="G439" s="75" t="inlineStr">
        <is>
          <t>m2</t>
        </is>
      </c>
      <c r="H439" s="105" t="n">
        <v>37.807</v>
      </c>
      <c r="I439" s="77" t="n">
        <v>41.63</v>
      </c>
      <c r="J439" s="77">
        <f>ROUND(I439*H439,2)</f>
        <v/>
      </c>
      <c r="K439" s="78" t="inlineStr">
        <is>
          <t>CENEKON 2026/02</t>
        </is>
      </c>
      <c r="N439" s="46" t="inlineStr">
        <is>
          <t>základná</t>
        </is>
      </c>
      <c r="O439" s="103" t="n">
        <v>0</v>
      </c>
      <c r="P439" s="103">
        <f>O439*H439</f>
        <v/>
      </c>
      <c r="Q439" s="103" t="n">
        <v>0.02984</v>
      </c>
      <c r="R439" s="103">
        <f>Q439*H439</f>
        <v/>
      </c>
      <c r="S439" s="103" t="n">
        <v>0</v>
      </c>
      <c r="T439" s="103">
        <f>S439*H439</f>
        <v/>
      </c>
      <c r="AR439" s="1" t="inlineStr">
        <is>
          <t>16</t>
        </is>
      </c>
      <c r="AT439" s="1" t="inlineStr">
        <is>
          <t>K</t>
        </is>
      </c>
      <c r="AU439" s="1" t="inlineStr">
        <is>
          <t>2</t>
        </is>
      </c>
      <c r="AY439" s="1" t="inlineStr">
        <is>
          <t>ROZPOCET</t>
        </is>
      </c>
      <c r="BE439" s="31">
        <f>IF(N439="základná",J439,0)</f>
        <v/>
      </c>
      <c r="BF439" s="31">
        <f>IF(N439="znížená",J439,0)</f>
        <v/>
      </c>
      <c r="BG439" s="31">
        <f>IF(N439="zákl. prenesená",J439,0)</f>
        <v/>
      </c>
      <c r="BH439" s="31">
        <f>IF(N439="zníž. prenesená",J439,0)</f>
        <v/>
      </c>
      <c r="BI439" s="31">
        <f>IF(N439="nulová",J439,0)</f>
        <v/>
      </c>
      <c r="BJ439" s="1" t="inlineStr">
        <is>
          <t>2</t>
        </is>
      </c>
      <c r="BK439" s="31">
        <f>ROUND(I439*H439,2)</f>
        <v/>
      </c>
      <c r="BL439" s="1" t="inlineStr">
        <is>
          <t>16</t>
        </is>
      </c>
      <c r="BM439" s="1" t="inlineStr">
        <is>
          <t>1385329575</t>
        </is>
      </c>
    </row>
    <row r="440">
      <c r="D440" s="79" t="inlineStr">
        <is>
          <t>VV</t>
        </is>
      </c>
      <c r="F440" s="80" t="inlineStr">
        <is>
          <t>V048: 4,0 × 1,41+7,62 × 3,35+1,0 × 6,64 = 37,807</t>
        </is>
      </c>
      <c r="H440" s="106" t="n">
        <v>37.807</v>
      </c>
      <c r="AT440" s="1" t="inlineStr">
        <is>
          <t>VV</t>
        </is>
      </c>
      <c r="AU440" s="1" t="inlineStr">
        <is>
          <t>2</t>
        </is>
      </c>
      <c r="AV440" s="2" t="inlineStr">
        <is>
          <t>2</t>
        </is>
      </c>
      <c r="AW440" s="2" t="inlineStr">
        <is>
          <t>True</t>
        </is>
      </c>
      <c r="AX440" s="2" t="inlineStr">
        <is>
          <t>1</t>
        </is>
      </c>
      <c r="AY440" s="1" t="inlineStr">
        <is>
          <t>ROZPOCET</t>
        </is>
      </c>
    </row>
    <row r="441" ht="24" customHeight="1">
      <c r="C441" s="82" t="inlineStr">
        <is>
          <t>144</t>
        </is>
      </c>
      <c r="D441" s="82" t="inlineStr">
        <is>
          <t>M</t>
        </is>
      </c>
      <c r="E441" s="83" t="inlineStr">
        <is>
          <t>311720000810</t>
        </is>
      </c>
      <c r="F441" s="84" t="inlineStr">
        <is>
          <t>Tyč závitová M 12, dĺžka 1000 mm, norma DIN 975, pevnostná trieda 4.8, zinkovaná, KILLICH</t>
        </is>
      </c>
      <c r="G441" s="85" t="inlineStr">
        <is>
          <t>ks</t>
        </is>
      </c>
      <c r="H441" s="107" t="n">
        <v>20</v>
      </c>
      <c r="I441" s="87" t="n">
        <v>2.14</v>
      </c>
      <c r="J441" s="87">
        <f>ROUND(I441*H441,2)</f>
        <v/>
      </c>
      <c r="K441" s="88" t="inlineStr">
        <is>
          <t>CENEKON 2026/02</t>
        </is>
      </c>
      <c r="N441" s="46" t="inlineStr">
        <is>
          <t>základná</t>
        </is>
      </c>
      <c r="O441" s="103" t="n">
        <v>0</v>
      </c>
      <c r="P441" s="103">
        <f>O441*H441</f>
        <v/>
      </c>
      <c r="Q441" s="103" t="n">
        <v>0.00072</v>
      </c>
      <c r="R441" s="103">
        <f>Q441*H441</f>
        <v/>
      </c>
      <c r="S441" s="103" t="n">
        <v>0</v>
      </c>
      <c r="T441" s="103">
        <f>S441*H441</f>
        <v/>
      </c>
      <c r="AR441" s="1" t="inlineStr">
        <is>
          <t>32</t>
        </is>
      </c>
      <c r="AT441" s="1" t="inlineStr">
        <is>
          <t>M</t>
        </is>
      </c>
      <c r="AU441" s="1" t="inlineStr">
        <is>
          <t>2</t>
        </is>
      </c>
      <c r="AY441" s="1" t="inlineStr">
        <is>
          <t>ROZPOCET</t>
        </is>
      </c>
      <c r="BE441" s="31">
        <f>IF(N441="základná",J441,0)</f>
        <v/>
      </c>
      <c r="BF441" s="31">
        <f>IF(N441="znížená",J441,0)</f>
        <v/>
      </c>
      <c r="BG441" s="31">
        <f>IF(N441="zákl. prenesená",J441,0)</f>
        <v/>
      </c>
      <c r="BH441" s="31">
        <f>IF(N441="zníž. prenesená",J441,0)</f>
        <v/>
      </c>
      <c r="BI441" s="31">
        <f>IF(N441="nulová",J441,0)</f>
        <v/>
      </c>
      <c r="BJ441" s="1" t="inlineStr">
        <is>
          <t>2</t>
        </is>
      </c>
      <c r="BK441" s="31">
        <f>ROUND(I441*H441,2)</f>
        <v/>
      </c>
      <c r="BL441" s="1" t="inlineStr">
        <is>
          <t>16</t>
        </is>
      </c>
      <c r="BM441" s="1" t="inlineStr">
        <is>
          <t>-1037404396</t>
        </is>
      </c>
    </row>
    <row r="442">
      <c r="D442" s="79" t="inlineStr">
        <is>
          <t>VV</t>
        </is>
      </c>
      <c r="F442" s="80" t="inlineStr">
        <is>
          <t>64 kotiev × 0,30 m (pomúrnica 120 + kotvenie 180) = 19,2 m → 20 tyčí po 1,0 m</t>
        </is>
      </c>
      <c r="H442" s="106" t="n">
        <v>20</v>
      </c>
      <c r="AT442" s="1" t="inlineStr">
        <is>
          <t>VV</t>
        </is>
      </c>
      <c r="AU442" s="1" t="inlineStr">
        <is>
          <t>2</t>
        </is>
      </c>
      <c r="AV442" s="2" t="inlineStr">
        <is>
          <t>2</t>
        </is>
      </c>
      <c r="AW442" s="2" t="inlineStr">
        <is>
          <t>True</t>
        </is>
      </c>
      <c r="AX442" s="2" t="inlineStr">
        <is>
          <t>1</t>
        </is>
      </c>
      <c r="AY442" s="1" t="inlineStr">
        <is>
          <t>ROZPOCET</t>
        </is>
      </c>
    </row>
    <row r="443" ht="24" customHeight="1">
      <c r="C443" s="72" t="inlineStr">
        <is>
          <t>145</t>
        </is>
      </c>
      <c r="D443" s="72" t="inlineStr">
        <is>
          <t>K</t>
        </is>
      </c>
      <c r="E443" s="73" t="inlineStr">
        <is>
          <t>762313113.S</t>
        </is>
      </c>
      <c r="F443" s="74" t="inlineStr">
        <is>
          <t>Montáž oceľových spojovacích prostriedkov - svorníkov, skrutiek dĺžky nad 300 do 450 mm</t>
        </is>
      </c>
      <c r="G443" s="75" t="inlineStr">
        <is>
          <t>ks</t>
        </is>
      </c>
      <c r="H443" s="105" t="n">
        <v>25</v>
      </c>
      <c r="I443" s="77" t="n">
        <v>4.07</v>
      </c>
      <c r="J443" s="77">
        <f>ROUND(I443*H443,2)</f>
        <v/>
      </c>
      <c r="K443" s="78" t="inlineStr">
        <is>
          <t>CENEKON 2026/02</t>
        </is>
      </c>
      <c r="N443" s="46" t="inlineStr">
        <is>
          <t>základná</t>
        </is>
      </c>
      <c r="O443" s="103" t="n">
        <v>0</v>
      </c>
      <c r="P443" s="103">
        <f>O443*H443</f>
        <v/>
      </c>
      <c r="Q443" s="103" t="n">
        <v>0</v>
      </c>
      <c r="R443" s="103">
        <f>Q443*H443</f>
        <v/>
      </c>
      <c r="S443" s="103" t="n">
        <v>0</v>
      </c>
      <c r="T443" s="103">
        <f>S443*H443</f>
        <v/>
      </c>
      <c r="AR443" s="1" t="inlineStr">
        <is>
          <t>16</t>
        </is>
      </c>
      <c r="AT443" s="1" t="inlineStr">
        <is>
          <t>K</t>
        </is>
      </c>
      <c r="AU443" s="1" t="inlineStr">
        <is>
          <t>2</t>
        </is>
      </c>
      <c r="AY443" s="1" t="inlineStr">
        <is>
          <t>ROZPOCET</t>
        </is>
      </c>
      <c r="BE443" s="31">
        <f>IF(N443="základná",J443,0)</f>
        <v/>
      </c>
      <c r="BF443" s="31">
        <f>IF(N443="znížená",J443,0)</f>
        <v/>
      </c>
      <c r="BG443" s="31">
        <f>IF(N443="zákl. prenesená",J443,0)</f>
        <v/>
      </c>
      <c r="BH443" s="31">
        <f>IF(N443="zníž. prenesená",J443,0)</f>
        <v/>
      </c>
      <c r="BI443" s="31">
        <f>IF(N443="nulová",J443,0)</f>
        <v/>
      </c>
      <c r="BJ443" s="1" t="inlineStr">
        <is>
          <t>2</t>
        </is>
      </c>
      <c r="BK443" s="31">
        <f>ROUND(I443*H443,2)</f>
        <v/>
      </c>
      <c r="BL443" s="1" t="inlineStr">
        <is>
          <t>16</t>
        </is>
      </c>
      <c r="BM443" s="1" t="inlineStr">
        <is>
          <t>-44148916</t>
        </is>
      </c>
    </row>
    <row r="444">
      <c r="D444" s="79" t="inlineStr">
        <is>
          <t>VV</t>
        </is>
      </c>
      <c r="F444" s="80" t="inlineStr">
        <is>
          <t>kotvy M16 8.8 na chemickú kotvu do venca à 1,0 m: RHS 2×4,15 + UPE 7,715 + UPE 6,72 = 22,7 m → 23 + 2 koncové = 25 ks</t>
        </is>
      </c>
      <c r="H444" s="106" t="n">
        <v>25</v>
      </c>
      <c r="AT444" s="1" t="inlineStr">
        <is>
          <t>VV</t>
        </is>
      </c>
      <c r="AU444" s="1" t="inlineStr">
        <is>
          <t>2</t>
        </is>
      </c>
      <c r="AV444" s="2" t="inlineStr">
        <is>
          <t>2</t>
        </is>
      </c>
      <c r="AW444" s="2" t="inlineStr">
        <is>
          <t>True</t>
        </is>
      </c>
      <c r="AX444" s="2" t="inlineStr">
        <is>
          <t>1</t>
        </is>
      </c>
      <c r="AY444" s="1" t="inlineStr">
        <is>
          <t>ROZPOCET</t>
        </is>
      </c>
    </row>
    <row r="445" ht="24" customHeight="1">
      <c r="C445" s="82" t="inlineStr">
        <is>
          <t>146</t>
        </is>
      </c>
      <c r="D445" s="82" t="inlineStr">
        <is>
          <t>M</t>
        </is>
      </c>
      <c r="E445" s="83" t="inlineStr">
        <is>
          <t>311720000900</t>
        </is>
      </c>
      <c r="F445" s="84" t="inlineStr">
        <is>
          <t>Tyč závitová AM16x1000 z pozinkovanej ocele, dĺ. 1000 mm, závit M 16, pevnostná trieda 8.8 podľa PD</t>
        </is>
      </c>
      <c r="G445" s="85" t="inlineStr">
        <is>
          <t>ks</t>
        </is>
      </c>
      <c r="H445" s="107" t="n">
        <v>9</v>
      </c>
      <c r="I445" s="87" t="n">
        <v>5.28</v>
      </c>
      <c r="J445" s="87">
        <f>ROUND(I445*H445,2)</f>
        <v/>
      </c>
      <c r="K445" s="88" t="inlineStr">
        <is>
          <t>CENEKON 2026/02</t>
        </is>
      </c>
      <c r="N445" s="46" t="inlineStr">
        <is>
          <t>základná</t>
        </is>
      </c>
      <c r="O445" s="103" t="n">
        <v>0</v>
      </c>
      <c r="P445" s="103">
        <f>O445*H445</f>
        <v/>
      </c>
      <c r="Q445" s="103" t="n">
        <v>0.00131</v>
      </c>
      <c r="R445" s="103">
        <f>Q445*H445</f>
        <v/>
      </c>
      <c r="S445" s="103" t="n">
        <v>0</v>
      </c>
      <c r="T445" s="103">
        <f>S445*H445</f>
        <v/>
      </c>
      <c r="AR445" s="1" t="inlineStr">
        <is>
          <t>32</t>
        </is>
      </c>
      <c r="AT445" s="1" t="inlineStr">
        <is>
          <t>M</t>
        </is>
      </c>
      <c r="AU445" s="1" t="inlineStr">
        <is>
          <t>2</t>
        </is>
      </c>
      <c r="AY445" s="1" t="inlineStr">
        <is>
          <t>ROZPOCET</t>
        </is>
      </c>
      <c r="BE445" s="31">
        <f>IF(N445="základná",J445,0)</f>
        <v/>
      </c>
      <c r="BF445" s="31">
        <f>IF(N445="znížená",J445,0)</f>
        <v/>
      </c>
      <c r="BG445" s="31">
        <f>IF(N445="zákl. prenesená",J445,0)</f>
        <v/>
      </c>
      <c r="BH445" s="31">
        <f>IF(N445="zníž. prenesená",J445,0)</f>
        <v/>
      </c>
      <c r="BI445" s="31">
        <f>IF(N445="nulová",J445,0)</f>
        <v/>
      </c>
      <c r="BJ445" s="1" t="inlineStr">
        <is>
          <t>2</t>
        </is>
      </c>
      <c r="BK445" s="31">
        <f>ROUND(I445*H445,2)</f>
        <v/>
      </c>
      <c r="BL445" s="1" t="inlineStr">
        <is>
          <t>16</t>
        </is>
      </c>
      <c r="BM445" s="1" t="inlineStr">
        <is>
          <t>682738953</t>
        </is>
      </c>
    </row>
    <row r="446">
      <c r="D446" s="79" t="inlineStr">
        <is>
          <t>VV</t>
        </is>
      </c>
      <c r="F446" s="80" t="inlineStr">
        <is>
          <t>kotvy M16 oceľových stríšok: 25 ks × 0,35 m (XPS 60 + veniec + profil) = 8,75 m → 9 tyčí po 1,0 m (legenda 011)</t>
        </is>
      </c>
      <c r="H446" s="106" t="n">
        <v>9</v>
      </c>
      <c r="AT446" s="1" t="inlineStr">
        <is>
          <t>VV</t>
        </is>
      </c>
      <c r="AU446" s="1" t="inlineStr">
        <is>
          <t>2</t>
        </is>
      </c>
      <c r="AV446" s="2" t="inlineStr">
        <is>
          <t>2</t>
        </is>
      </c>
      <c r="AW446" s="2" t="inlineStr">
        <is>
          <t>True</t>
        </is>
      </c>
      <c r="AX446" s="2" t="inlineStr">
        <is>
          <t>1</t>
        </is>
      </c>
      <c r="AY446" s="1" t="inlineStr">
        <is>
          <t>ROZPOCET</t>
        </is>
      </c>
    </row>
    <row r="447" ht="22.8" customHeight="1">
      <c r="D447" s="67" t="inlineStr">
        <is>
          <t>D</t>
        </is>
      </c>
      <c r="E447" s="70" t="inlineStr">
        <is>
          <t>763</t>
        </is>
      </c>
      <c r="F447" s="70" t="inlineStr">
        <is>
          <t>Konštrukcie suchej výstavby</t>
        </is>
      </c>
      <c r="J447" s="71">
        <f>BK447</f>
        <v/>
      </c>
      <c r="P447" s="103">
        <f>SUM(P448:P455)</f>
        <v/>
      </c>
      <c r="R447" s="103">
        <f>SUM(R448:R455)</f>
        <v/>
      </c>
      <c r="T447" s="103">
        <f>SUM(T448:T455)</f>
        <v/>
      </c>
      <c r="AR447" s="1" t="inlineStr">
        <is>
          <t>2</t>
        </is>
      </c>
      <c r="AT447" s="46" t="inlineStr">
        <is>
          <t>D</t>
        </is>
      </c>
      <c r="AU447" s="46" t="inlineStr">
        <is>
          <t>1</t>
        </is>
      </c>
      <c r="AY447" s="1" t="inlineStr">
        <is>
          <t>ROZPOCET</t>
        </is>
      </c>
      <c r="BK447" s="31">
        <f>SUM(BK448:BK455)</f>
        <v/>
      </c>
    </row>
    <row r="448" ht="36" customHeight="1">
      <c r="C448" s="72" t="inlineStr">
        <is>
          <t>147</t>
        </is>
      </c>
      <c r="D448" s="72" t="inlineStr">
        <is>
          <t>K</t>
        </is>
      </c>
      <c r="E448" s="73" t="inlineStr">
        <is>
          <t>763132110</t>
        </is>
      </c>
      <c r="F448" s="74" t="inlineStr">
        <is>
          <t>SDK podhľad KNAUF D112, závesná dvojvrstvová kca profil montažný CD a nosný UD, dosky GKB hr. 12,5 mm</t>
        </is>
      </c>
      <c r="G448" s="75" t="inlineStr">
        <is>
          <t>m2</t>
        </is>
      </c>
      <c r="H448" s="105" t="n">
        <v>114.55</v>
      </c>
      <c r="I448" s="77" t="n">
        <v>37.56</v>
      </c>
      <c r="J448" s="77">
        <f>ROUND(I448*H448,2)</f>
        <v/>
      </c>
      <c r="K448" s="78" t="inlineStr">
        <is>
          <t>CENEKON 2026/02</t>
        </is>
      </c>
      <c r="N448" s="46" t="inlineStr">
        <is>
          <t>základná</t>
        </is>
      </c>
      <c r="O448" s="103" t="n">
        <v>0</v>
      </c>
      <c r="P448" s="103">
        <f>O448*H448</f>
        <v/>
      </c>
      <c r="Q448" s="103" t="n">
        <v>0.01185</v>
      </c>
      <c r="R448" s="103">
        <f>Q448*H448</f>
        <v/>
      </c>
      <c r="S448" s="103" t="n">
        <v>0</v>
      </c>
      <c r="T448" s="103">
        <f>S448*H448</f>
        <v/>
      </c>
      <c r="AR448" s="1" t="inlineStr">
        <is>
          <t>16</t>
        </is>
      </c>
      <c r="AT448" s="1" t="inlineStr">
        <is>
          <t>K</t>
        </is>
      </c>
      <c r="AU448" s="1" t="inlineStr">
        <is>
          <t>2</t>
        </is>
      </c>
      <c r="AY448" s="1" t="inlineStr">
        <is>
          <t>ROZPOCET</t>
        </is>
      </c>
      <c r="BE448" s="31">
        <f>IF(N448="základná",J448,0)</f>
        <v/>
      </c>
      <c r="BF448" s="31">
        <f>IF(N448="znížená",J448,0)</f>
        <v/>
      </c>
      <c r="BG448" s="31">
        <f>IF(N448="zákl. prenesená",J448,0)</f>
        <v/>
      </c>
      <c r="BH448" s="31">
        <f>IF(N448="zníž. prenesená",J448,0)</f>
        <v/>
      </c>
      <c r="BI448" s="31">
        <f>IF(N448="nulová",J448,0)</f>
        <v/>
      </c>
      <c r="BJ448" s="1" t="inlineStr">
        <is>
          <t>2</t>
        </is>
      </c>
      <c r="BK448" s="31">
        <f>ROUND(I448*H448,2)</f>
        <v/>
      </c>
      <c r="BL448" s="1" t="inlineStr">
        <is>
          <t>16</t>
        </is>
      </c>
      <c r="BM448" s="1" t="inlineStr">
        <is>
          <t>-1055101118</t>
        </is>
      </c>
    </row>
    <row r="449">
      <c r="D449" s="79" t="inlineStr">
        <is>
          <t>VV</t>
        </is>
      </c>
      <c r="F449" s="80" t="inlineStr">
        <is>
          <t>V044 - V045: 134,18-19,63 = 114,55</t>
        </is>
      </c>
      <c r="H449" s="106" t="n">
        <v>114.55</v>
      </c>
      <c r="AT449" s="1" t="inlineStr">
        <is>
          <t>VV</t>
        </is>
      </c>
      <c r="AU449" s="1" t="inlineStr">
        <is>
          <t>2</t>
        </is>
      </c>
      <c r="AV449" s="2" t="inlineStr">
        <is>
          <t>2</t>
        </is>
      </c>
      <c r="AW449" s="2" t="inlineStr">
        <is>
          <t>True</t>
        </is>
      </c>
      <c r="AX449" s="2" t="inlineStr">
        <is>
          <t>1</t>
        </is>
      </c>
      <c r="AY449" s="1" t="inlineStr">
        <is>
          <t>ROZPOCET</t>
        </is>
      </c>
    </row>
    <row r="450" ht="36" customHeight="1">
      <c r="C450" s="72" t="inlineStr">
        <is>
          <t>148</t>
        </is>
      </c>
      <c r="D450" s="72" t="inlineStr">
        <is>
          <t>K</t>
        </is>
      </c>
      <c r="E450" s="73" t="inlineStr">
        <is>
          <t>763132310</t>
        </is>
      </c>
      <c r="F450" s="74" t="inlineStr">
        <is>
          <t>SDK podhľad KNAUF D112, závesná dvojvrstvová kca profil montažný CD a nosný UD, dosky GKBI hr. 12,5 mm</t>
        </is>
      </c>
      <c r="G450" s="75" t="inlineStr">
        <is>
          <t>m2</t>
        </is>
      </c>
      <c r="H450" s="105" t="n">
        <v>19.63</v>
      </c>
      <c r="I450" s="77" t="n">
        <v>39.14</v>
      </c>
      <c r="J450" s="77">
        <f>ROUND(I450*H450,2)</f>
        <v/>
      </c>
      <c r="K450" s="78" t="inlineStr">
        <is>
          <t>CENEKON 2026/02</t>
        </is>
      </c>
      <c r="N450" s="46" t="inlineStr">
        <is>
          <t>základná</t>
        </is>
      </c>
      <c r="O450" s="103" t="n">
        <v>0</v>
      </c>
      <c r="P450" s="103">
        <f>O450*H450</f>
        <v/>
      </c>
      <c r="Q450" s="103" t="n">
        <v>0.01185</v>
      </c>
      <c r="R450" s="103">
        <f>Q450*H450</f>
        <v/>
      </c>
      <c r="S450" s="103" t="n">
        <v>0</v>
      </c>
      <c r="T450" s="103">
        <f>S450*H450</f>
        <v/>
      </c>
      <c r="AR450" s="1" t="inlineStr">
        <is>
          <t>16</t>
        </is>
      </c>
      <c r="AT450" s="1" t="inlineStr">
        <is>
          <t>K</t>
        </is>
      </c>
      <c r="AU450" s="1" t="inlineStr">
        <is>
          <t>2</t>
        </is>
      </c>
      <c r="AY450" s="1" t="inlineStr">
        <is>
          <t>ROZPOCET</t>
        </is>
      </c>
      <c r="BE450" s="31">
        <f>IF(N450="základná",J450,0)</f>
        <v/>
      </c>
      <c r="BF450" s="31">
        <f>IF(N450="znížená",J450,0)</f>
        <v/>
      </c>
      <c r="BG450" s="31">
        <f>IF(N450="zákl. prenesená",J450,0)</f>
        <v/>
      </c>
      <c r="BH450" s="31">
        <f>IF(N450="zníž. prenesená",J450,0)</f>
        <v/>
      </c>
      <c r="BI450" s="31">
        <f>IF(N450="nulová",J450,0)</f>
        <v/>
      </c>
      <c r="BJ450" s="1" t="inlineStr">
        <is>
          <t>2</t>
        </is>
      </c>
      <c r="BK450" s="31">
        <f>ROUND(I450*H450,2)</f>
        <v/>
      </c>
      <c r="BL450" s="1" t="inlineStr">
        <is>
          <t>16</t>
        </is>
      </c>
      <c r="BM450" s="1" t="inlineStr">
        <is>
          <t>1673642456</t>
        </is>
      </c>
    </row>
    <row r="451">
      <c r="D451" s="79" t="inlineStr">
        <is>
          <t>VV</t>
        </is>
      </c>
      <c r="F451" s="80" t="inlineStr">
        <is>
          <t>V045: 1,70+12,23+5,70 = 19,63</t>
        </is>
      </c>
      <c r="H451" s="106" t="n">
        <v>19.63</v>
      </c>
      <c r="AT451" s="1" t="inlineStr">
        <is>
          <t>VV</t>
        </is>
      </c>
      <c r="AU451" s="1" t="inlineStr">
        <is>
          <t>2</t>
        </is>
      </c>
      <c r="AV451" s="2" t="inlineStr">
        <is>
          <t>2</t>
        </is>
      </c>
      <c r="AW451" s="2" t="inlineStr">
        <is>
          <t>True</t>
        </is>
      </c>
      <c r="AX451" s="2" t="inlineStr">
        <is>
          <t>1</t>
        </is>
      </c>
      <c r="AY451" s="1" t="inlineStr">
        <is>
          <t>ROZPOCET</t>
        </is>
      </c>
    </row>
    <row r="452" ht="24" customHeight="1">
      <c r="C452" s="72" t="inlineStr">
        <is>
          <t>149</t>
        </is>
      </c>
      <c r="D452" s="72" t="inlineStr">
        <is>
          <t>K</t>
        </is>
      </c>
      <c r="E452" s="73" t="inlineStr">
        <is>
          <t>763161001</t>
        </is>
      </c>
      <c r="F452" s="74" t="inlineStr">
        <is>
          <t>SDK podkrovie KNAUF K311-1, dosky GKB hr. 12,5 mm uchytené priamo bez podkladnej kca, parozábrana</t>
        </is>
      </c>
      <c r="G452" s="75" t="inlineStr">
        <is>
          <t>m2</t>
        </is>
      </c>
      <c r="H452" s="105" t="n">
        <v>63.81</v>
      </c>
      <c r="I452" s="77" t="n">
        <v>17.21</v>
      </c>
      <c r="J452" s="77">
        <f>ROUND(I452*H452,2)</f>
        <v/>
      </c>
      <c r="K452" s="78" t="inlineStr">
        <is>
          <t>CENEKON 2026/02</t>
        </is>
      </c>
      <c r="N452" s="46" t="inlineStr">
        <is>
          <t>základná</t>
        </is>
      </c>
      <c r="O452" s="103" t="n">
        <v>0</v>
      </c>
      <c r="P452" s="103">
        <f>O452*H452</f>
        <v/>
      </c>
      <c r="Q452" s="103" t="n">
        <v>0.00996</v>
      </c>
      <c r="R452" s="103">
        <f>Q452*H452</f>
        <v/>
      </c>
      <c r="S452" s="103" t="n">
        <v>0</v>
      </c>
      <c r="T452" s="103">
        <f>S452*H452</f>
        <v/>
      </c>
      <c r="AR452" s="1" t="inlineStr">
        <is>
          <t>16</t>
        </is>
      </c>
      <c r="AT452" s="1" t="inlineStr">
        <is>
          <t>K</t>
        </is>
      </c>
      <c r="AU452" s="1" t="inlineStr">
        <is>
          <t>2</t>
        </is>
      </c>
      <c r="AY452" s="1" t="inlineStr">
        <is>
          <t>ROZPOCET</t>
        </is>
      </c>
      <c r="BE452" s="31">
        <f>IF(N452="základná",J452,0)</f>
        <v/>
      </c>
      <c r="BF452" s="31">
        <f>IF(N452="znížená",J452,0)</f>
        <v/>
      </c>
      <c r="BG452" s="31">
        <f>IF(N452="zákl. prenesená",J452,0)</f>
        <v/>
      </c>
      <c r="BH452" s="31">
        <f>IF(N452="zníž. prenesená",J452,0)</f>
        <v/>
      </c>
      <c r="BI452" s="31">
        <f>IF(N452="nulová",J452,0)</f>
        <v/>
      </c>
      <c r="BJ452" s="1" t="inlineStr">
        <is>
          <t>2</t>
        </is>
      </c>
      <c r="BK452" s="31">
        <f>ROUND(I452*H452,2)</f>
        <v/>
      </c>
      <c r="BL452" s="1" t="inlineStr">
        <is>
          <t>16</t>
        </is>
      </c>
      <c r="BM452" s="1" t="inlineStr">
        <is>
          <t>-646130454</t>
        </is>
      </c>
    </row>
    <row r="453">
      <c r="D453" s="79" t="inlineStr">
        <is>
          <t>VV</t>
        </is>
      </c>
      <c r="F453" s="80" t="inlineStr">
        <is>
          <t>V046: 52,27 / 0,81915 = 63,81</t>
        </is>
      </c>
      <c r="H453" s="106" t="n">
        <v>63.81</v>
      </c>
      <c r="AT453" s="1" t="inlineStr">
        <is>
          <t>VV</t>
        </is>
      </c>
      <c r="AU453" s="1" t="inlineStr">
        <is>
          <t>2</t>
        </is>
      </c>
      <c r="AV453" s="2" t="inlineStr">
        <is>
          <t>2</t>
        </is>
      </c>
      <c r="AW453" s="2" t="inlineStr">
        <is>
          <t>True</t>
        </is>
      </c>
      <c r="AX453" s="2" t="inlineStr">
        <is>
          <t>1</t>
        </is>
      </c>
      <c r="AY453" s="1" t="inlineStr">
        <is>
          <t>ROZPOCET</t>
        </is>
      </c>
    </row>
    <row r="454" ht="36" customHeight="1">
      <c r="C454" s="72" t="inlineStr">
        <is>
          <t>150</t>
        </is>
      </c>
      <c r="D454" s="72" t="inlineStr">
        <is>
          <t>K</t>
        </is>
      </c>
      <c r="E454" s="73" t="inlineStr">
        <is>
          <t>763120010.S</t>
        </is>
      </c>
      <c r="F454" s="74" t="inlineStr">
        <is>
          <t>Sadrokartónová inštalačná predstena pre sanitárne zariadenia, kca CD+UD, jednoducho opláštená doskou impregnovanou H2 12,5 mm</t>
        </is>
      </c>
      <c r="G454" s="75" t="inlineStr">
        <is>
          <t>m2</t>
        </is>
      </c>
      <c r="H454" s="105" t="n">
        <v>4.344</v>
      </c>
      <c r="I454" s="77" t="n">
        <v>44.85</v>
      </c>
      <c r="J454" s="77">
        <f>ROUND(I454*H454,2)</f>
        <v/>
      </c>
      <c r="K454" s="78" t="inlineStr">
        <is>
          <t>CENEKON 2026/02</t>
        </is>
      </c>
      <c r="N454" s="46" t="inlineStr">
        <is>
          <t>základná</t>
        </is>
      </c>
      <c r="O454" s="103" t="n">
        <v>0</v>
      </c>
      <c r="P454" s="103">
        <f>O454*H454</f>
        <v/>
      </c>
      <c r="Q454" s="103" t="n">
        <v>0.01182</v>
      </c>
      <c r="R454" s="103">
        <f>Q454*H454</f>
        <v/>
      </c>
      <c r="S454" s="103" t="n">
        <v>0</v>
      </c>
      <c r="T454" s="103">
        <f>S454*H454</f>
        <v/>
      </c>
      <c r="AR454" s="1" t="inlineStr">
        <is>
          <t>16</t>
        </is>
      </c>
      <c r="AT454" s="1" t="inlineStr">
        <is>
          <t>K</t>
        </is>
      </c>
      <c r="AU454" s="1" t="inlineStr">
        <is>
          <t>2</t>
        </is>
      </c>
      <c r="AY454" s="1" t="inlineStr">
        <is>
          <t>ROZPOCET</t>
        </is>
      </c>
      <c r="BE454" s="31">
        <f>IF(N454="základná",J454,0)</f>
        <v/>
      </c>
      <c r="BF454" s="31">
        <f>IF(N454="znížená",J454,0)</f>
        <v/>
      </c>
      <c r="BG454" s="31">
        <f>IF(N454="zákl. prenesená",J454,0)</f>
        <v/>
      </c>
      <c r="BH454" s="31">
        <f>IF(N454="zníž. prenesená",J454,0)</f>
        <v/>
      </c>
      <c r="BI454" s="31">
        <f>IF(N454="nulová",J454,0)</f>
        <v/>
      </c>
      <c r="BJ454" s="1" t="inlineStr">
        <is>
          <t>2</t>
        </is>
      </c>
      <c r="BK454" s="31">
        <f>ROUND(I454*H454,2)</f>
        <v/>
      </c>
      <c r="BL454" s="1" t="inlineStr">
        <is>
          <t>16</t>
        </is>
      </c>
      <c r="BM454" s="1" t="inlineStr">
        <is>
          <t>1408599325</t>
        </is>
      </c>
    </row>
    <row r="455">
      <c r="D455" s="79" t="inlineStr">
        <is>
          <t>VV</t>
        </is>
      </c>
      <c r="F455" s="80" t="inlineStr">
        <is>
          <t>inštalačné predsteny 1.07 a 1.15 výšky 1,20 m (005: P, V.P.=1,2 M): (1,62+2,0) × 1,2 = 4,344</t>
        </is>
      </c>
      <c r="H455" s="106" t="n">
        <v>4.344</v>
      </c>
      <c r="AT455" s="1" t="inlineStr">
        <is>
          <t>VV</t>
        </is>
      </c>
      <c r="AU455" s="1" t="inlineStr">
        <is>
          <t>2</t>
        </is>
      </c>
      <c r="AV455" s="2" t="inlineStr">
        <is>
          <t>2</t>
        </is>
      </c>
      <c r="AW455" s="2" t="inlineStr">
        <is>
          <t>True</t>
        </is>
      </c>
      <c r="AX455" s="2" t="inlineStr">
        <is>
          <t>1</t>
        </is>
      </c>
      <c r="AY455" s="1" t="inlineStr">
        <is>
          <t>ROZPOCET</t>
        </is>
      </c>
    </row>
    <row r="456" ht="22.8" customHeight="1">
      <c r="D456" s="67" t="inlineStr">
        <is>
          <t>D</t>
        </is>
      </c>
      <c r="E456" s="70" t="inlineStr">
        <is>
          <t>764</t>
        </is>
      </c>
      <c r="F456" s="70" t="inlineStr">
        <is>
          <t>Konštrukcie klampiarske</t>
        </is>
      </c>
      <c r="J456" s="71">
        <f>BK456</f>
        <v/>
      </c>
      <c r="P456" s="103">
        <f>SUM(P457:P488)</f>
        <v/>
      </c>
      <c r="R456" s="103">
        <f>SUM(R457:R488)</f>
        <v/>
      </c>
      <c r="T456" s="103">
        <f>SUM(T457:T488)</f>
        <v/>
      </c>
      <c r="AR456" s="1" t="inlineStr">
        <is>
          <t>2</t>
        </is>
      </c>
      <c r="AT456" s="46" t="inlineStr">
        <is>
          <t>D</t>
        </is>
      </c>
      <c r="AU456" s="46" t="inlineStr">
        <is>
          <t>1</t>
        </is>
      </c>
      <c r="AY456" s="1" t="inlineStr">
        <is>
          <t>ROZPOCET</t>
        </is>
      </c>
      <c r="BK456" s="31">
        <f>SUM(BK457:BK488)</f>
        <v/>
      </c>
    </row>
    <row r="457" ht="36" customHeight="1">
      <c r="C457" s="72" t="inlineStr">
        <is>
          <t>151</t>
        </is>
      </c>
      <c r="D457" s="72" t="inlineStr">
        <is>
          <t>K</t>
        </is>
      </c>
      <c r="E457" s="73" t="inlineStr">
        <is>
          <t>764761123.S</t>
        </is>
      </c>
      <c r="F457" s="74" t="inlineStr">
        <is>
          <t>Žľab pododkvapový polkruhový pozink farebný vrátane čela, hákov, rohov, kútov, r.š. nad 330 do 400 mm</t>
        </is>
      </c>
      <c r="G457" s="75" t="inlineStr">
        <is>
          <t>m</t>
        </is>
      </c>
      <c r="H457" s="105" t="n">
        <v>57</v>
      </c>
      <c r="I457" s="77" t="n">
        <v>59.77</v>
      </c>
      <c r="J457" s="77">
        <f>ROUND(I457*H457,2)</f>
        <v/>
      </c>
      <c r="K457" s="78" t="inlineStr">
        <is>
          <t>CENEKON 2026/02</t>
        </is>
      </c>
      <c r="N457" s="46" t="inlineStr">
        <is>
          <t>základná</t>
        </is>
      </c>
      <c r="O457" s="103" t="n">
        <v>0</v>
      </c>
      <c r="P457" s="103">
        <f>O457*H457</f>
        <v/>
      </c>
      <c r="Q457" s="103" t="n">
        <v>0.00222</v>
      </c>
      <c r="R457" s="103">
        <f>Q457*H457</f>
        <v/>
      </c>
      <c r="S457" s="103" t="n">
        <v>0</v>
      </c>
      <c r="T457" s="103">
        <f>S457*H457</f>
        <v/>
      </c>
      <c r="AR457" s="1" t="inlineStr">
        <is>
          <t>16</t>
        </is>
      </c>
      <c r="AT457" s="1" t="inlineStr">
        <is>
          <t>K</t>
        </is>
      </c>
      <c r="AU457" s="1" t="inlineStr">
        <is>
          <t>2</t>
        </is>
      </c>
      <c r="AY457" s="1" t="inlineStr">
        <is>
          <t>ROZPOCET</t>
        </is>
      </c>
      <c r="BE457" s="31">
        <f>IF(N457="základná",J457,0)</f>
        <v/>
      </c>
      <c r="BF457" s="31">
        <f>IF(N457="znížená",J457,0)</f>
        <v/>
      </c>
      <c r="BG457" s="31">
        <f>IF(N457="zákl. prenesená",J457,0)</f>
        <v/>
      </c>
      <c r="BH457" s="31">
        <f>IF(N457="zníž. prenesená",J457,0)</f>
        <v/>
      </c>
      <c r="BI457" s="31">
        <f>IF(N457="nulová",J457,0)</f>
        <v/>
      </c>
      <c r="BJ457" s="1" t="inlineStr">
        <is>
          <t>2</t>
        </is>
      </c>
      <c r="BK457" s="31">
        <f>ROUND(I457*H457,2)</f>
        <v/>
      </c>
      <c r="BL457" s="1" t="inlineStr">
        <is>
          <t>16</t>
        </is>
      </c>
      <c r="BM457" s="1" t="inlineStr">
        <is>
          <t>553346385</t>
        </is>
      </c>
    </row>
    <row r="458">
      <c r="D458" s="79" t="inlineStr">
        <is>
          <t>VV</t>
        </is>
      </c>
      <c r="F458" s="80" t="inlineStr">
        <is>
          <t>1K pododkvapový žľab RŠ 333 (výpis 014) vrátane čiel 13K a hákov: 57,00 = 57</t>
        </is>
      </c>
      <c r="H458" s="106" t="n">
        <v>57</v>
      </c>
      <c r="AT458" s="1" t="inlineStr">
        <is>
          <t>VV</t>
        </is>
      </c>
      <c r="AU458" s="1" t="inlineStr">
        <is>
          <t>2</t>
        </is>
      </c>
      <c r="AV458" s="2" t="inlineStr">
        <is>
          <t>2</t>
        </is>
      </c>
      <c r="AW458" s="2" t="inlineStr">
        <is>
          <t>True</t>
        </is>
      </c>
      <c r="AX458" s="2" t="inlineStr">
        <is>
          <t>1</t>
        </is>
      </c>
      <c r="AY458" s="1" t="inlineStr">
        <is>
          <t>ROZPOCET</t>
        </is>
      </c>
    </row>
    <row r="459" ht="24" customHeight="1">
      <c r="C459" s="72" t="inlineStr">
        <is>
          <t>152</t>
        </is>
      </c>
      <c r="D459" s="72" t="inlineStr">
        <is>
          <t>K</t>
        </is>
      </c>
      <c r="E459" s="73" t="inlineStr">
        <is>
          <t>764751113.S</t>
        </is>
      </c>
      <c r="F459" s="74" t="inlineStr">
        <is>
          <t>Zvodová rúra kruhová pozink farebný vrátane príslušenstva, priemer 120 mm</t>
        </is>
      </c>
      <c r="G459" s="75" t="inlineStr">
        <is>
          <t>m</t>
        </is>
      </c>
      <c r="H459" s="105" t="n">
        <v>18</v>
      </c>
      <c r="I459" s="77" t="n">
        <v>53.25</v>
      </c>
      <c r="J459" s="77">
        <f>ROUND(I459*H459,2)</f>
        <v/>
      </c>
      <c r="K459" s="78" t="inlineStr">
        <is>
          <t>CENEKON 2026/02</t>
        </is>
      </c>
      <c r="N459" s="46" t="inlineStr">
        <is>
          <t>základná</t>
        </is>
      </c>
      <c r="O459" s="103" t="n">
        <v>0</v>
      </c>
      <c r="P459" s="103">
        <f>O459*H459</f>
        <v/>
      </c>
      <c r="Q459" s="103" t="n">
        <v>0.00275</v>
      </c>
      <c r="R459" s="103">
        <f>Q459*H459</f>
        <v/>
      </c>
      <c r="S459" s="103" t="n">
        <v>0</v>
      </c>
      <c r="T459" s="103">
        <f>S459*H459</f>
        <v/>
      </c>
      <c r="AR459" s="1" t="inlineStr">
        <is>
          <t>16</t>
        </is>
      </c>
      <c r="AT459" s="1" t="inlineStr">
        <is>
          <t>K</t>
        </is>
      </c>
      <c r="AU459" s="1" t="inlineStr">
        <is>
          <t>2</t>
        </is>
      </c>
      <c r="AY459" s="1" t="inlineStr">
        <is>
          <t>ROZPOCET</t>
        </is>
      </c>
      <c r="BE459" s="31">
        <f>IF(N459="základná",J459,0)</f>
        <v/>
      </c>
      <c r="BF459" s="31">
        <f>IF(N459="znížená",J459,0)</f>
        <v/>
      </c>
      <c r="BG459" s="31">
        <f>IF(N459="zákl. prenesená",J459,0)</f>
        <v/>
      </c>
      <c r="BH459" s="31">
        <f>IF(N459="zníž. prenesená",J459,0)</f>
        <v/>
      </c>
      <c r="BI459" s="31">
        <f>IF(N459="nulová",J459,0)</f>
        <v/>
      </c>
      <c r="BJ459" s="1" t="inlineStr">
        <is>
          <t>2</t>
        </is>
      </c>
      <c r="BK459" s="31">
        <f>ROUND(I459*H459,2)</f>
        <v/>
      </c>
      <c r="BL459" s="1" t="inlineStr">
        <is>
          <t>16</t>
        </is>
      </c>
      <c r="BM459" s="1" t="inlineStr">
        <is>
          <t>1783524926</t>
        </is>
      </c>
    </row>
    <row r="460">
      <c r="D460" s="79" t="inlineStr">
        <is>
          <t>VV</t>
        </is>
      </c>
      <c r="F460" s="80" t="inlineStr">
        <is>
          <t>2K zvod (výpis 014): 18,00 = 18</t>
        </is>
      </c>
      <c r="H460" s="106" t="n">
        <v>18</v>
      </c>
      <c r="AT460" s="1" t="inlineStr">
        <is>
          <t>VV</t>
        </is>
      </c>
      <c r="AU460" s="1" t="inlineStr">
        <is>
          <t>2</t>
        </is>
      </c>
      <c r="AV460" s="2" t="inlineStr">
        <is>
          <t>2</t>
        </is>
      </c>
      <c r="AW460" s="2" t="inlineStr">
        <is>
          <t>True</t>
        </is>
      </c>
      <c r="AX460" s="2" t="inlineStr">
        <is>
          <t>1</t>
        </is>
      </c>
      <c r="AY460" s="1" t="inlineStr">
        <is>
          <t>ROZPOCET</t>
        </is>
      </c>
    </row>
    <row r="461" ht="24" customHeight="1">
      <c r="C461" s="72" t="inlineStr">
        <is>
          <t>153</t>
        </is>
      </c>
      <c r="D461" s="72" t="inlineStr">
        <is>
          <t>K</t>
        </is>
      </c>
      <c r="E461" s="73" t="inlineStr">
        <is>
          <t>764761233.S</t>
        </is>
      </c>
      <c r="F461" s="74" t="inlineStr">
        <is>
          <t>Kotlík žľabový oválny pozink farebný, rozmer (r.š. nad/D) 400/120 mm</t>
        </is>
      </c>
      <c r="G461" s="75" t="inlineStr">
        <is>
          <t>ks</t>
        </is>
      </c>
      <c r="H461" s="105" t="n">
        <v>5</v>
      </c>
      <c r="I461" s="77" t="n">
        <v>39.41</v>
      </c>
      <c r="J461" s="77">
        <f>ROUND(I461*H461,2)</f>
        <v/>
      </c>
      <c r="K461" s="78" t="inlineStr">
        <is>
          <t>CENEKON 2026/02</t>
        </is>
      </c>
      <c r="N461" s="46" t="inlineStr">
        <is>
          <t>základná</t>
        </is>
      </c>
      <c r="O461" s="103" t="n">
        <v>0</v>
      </c>
      <c r="P461" s="103">
        <f>O461*H461</f>
        <v/>
      </c>
      <c r="Q461" s="103" t="n">
        <v>0.00038</v>
      </c>
      <c r="R461" s="103">
        <f>Q461*H461</f>
        <v/>
      </c>
      <c r="S461" s="103" t="n">
        <v>0</v>
      </c>
      <c r="T461" s="103">
        <f>S461*H461</f>
        <v/>
      </c>
      <c r="AR461" s="1" t="inlineStr">
        <is>
          <t>16</t>
        </is>
      </c>
      <c r="AT461" s="1" t="inlineStr">
        <is>
          <t>K</t>
        </is>
      </c>
      <c r="AU461" s="1" t="inlineStr">
        <is>
          <t>2</t>
        </is>
      </c>
      <c r="AY461" s="1" t="inlineStr">
        <is>
          <t>ROZPOCET</t>
        </is>
      </c>
      <c r="BE461" s="31">
        <f>IF(N461="základná",J461,0)</f>
        <v/>
      </c>
      <c r="BF461" s="31">
        <f>IF(N461="znížená",J461,0)</f>
        <v/>
      </c>
      <c r="BG461" s="31">
        <f>IF(N461="zákl. prenesená",J461,0)</f>
        <v/>
      </c>
      <c r="BH461" s="31">
        <f>IF(N461="zníž. prenesená",J461,0)</f>
        <v/>
      </c>
      <c r="BI461" s="31">
        <f>IF(N461="nulová",J461,0)</f>
        <v/>
      </c>
      <c r="BJ461" s="1" t="inlineStr">
        <is>
          <t>2</t>
        </is>
      </c>
      <c r="BK461" s="31">
        <f>ROUND(I461*H461,2)</f>
        <v/>
      </c>
      <c r="BL461" s="1" t="inlineStr">
        <is>
          <t>16</t>
        </is>
      </c>
      <c r="BM461" s="1" t="inlineStr">
        <is>
          <t>1054342577</t>
        </is>
      </c>
    </row>
    <row r="462">
      <c r="D462" s="79" t="inlineStr">
        <is>
          <t>VV</t>
        </is>
      </c>
      <c r="F462" s="80" t="inlineStr">
        <is>
          <t>12K kotlík 150/125 (výpis 014): 5 ks</t>
        </is>
      </c>
      <c r="H462" s="106" t="n">
        <v>5</v>
      </c>
      <c r="AT462" s="1" t="inlineStr">
        <is>
          <t>VV</t>
        </is>
      </c>
      <c r="AU462" s="1" t="inlineStr">
        <is>
          <t>2</t>
        </is>
      </c>
      <c r="AV462" s="2" t="inlineStr">
        <is>
          <t>2</t>
        </is>
      </c>
      <c r="AW462" s="2" t="inlineStr">
        <is>
          <t>True</t>
        </is>
      </c>
      <c r="AX462" s="2" t="inlineStr">
        <is>
          <t>1</t>
        </is>
      </c>
      <c r="AY462" s="1" t="inlineStr">
        <is>
          <t>ROZPOCET</t>
        </is>
      </c>
    </row>
    <row r="463" ht="24" customHeight="1">
      <c r="C463" s="72" t="inlineStr">
        <is>
          <t>154</t>
        </is>
      </c>
      <c r="D463" s="72" t="inlineStr">
        <is>
          <t>K</t>
        </is>
      </c>
      <c r="E463" s="73" t="inlineStr">
        <is>
          <t>764172129</t>
        </is>
      </c>
      <c r="F463" s="74" t="inlineStr">
        <is>
          <t>Snehová zábrana rúrková s konzolami, sklon strechy nad 30° do 45°</t>
        </is>
      </c>
      <c r="G463" s="75" t="inlineStr">
        <is>
          <t>m</t>
        </is>
      </c>
      <c r="H463" s="105" t="n">
        <v>56</v>
      </c>
      <c r="I463" s="77" t="n">
        <v>35.29</v>
      </c>
      <c r="J463" s="77">
        <f>ROUND(I463*H463,2)</f>
        <v/>
      </c>
      <c r="K463" s="78" t="inlineStr">
        <is>
          <t>CENEKON 2026/02</t>
        </is>
      </c>
      <c r="N463" s="46" t="inlineStr">
        <is>
          <t>základná</t>
        </is>
      </c>
      <c r="O463" s="103" t="n">
        <v>0</v>
      </c>
      <c r="P463" s="103">
        <f>O463*H463</f>
        <v/>
      </c>
      <c r="Q463" s="103" t="n">
        <v>0.00276</v>
      </c>
      <c r="R463" s="103">
        <f>Q463*H463</f>
        <v/>
      </c>
      <c r="S463" s="103" t="n">
        <v>0</v>
      </c>
      <c r="T463" s="103">
        <f>S463*H463</f>
        <v/>
      </c>
      <c r="AR463" s="1" t="inlineStr">
        <is>
          <t>16</t>
        </is>
      </c>
      <c r="AT463" s="1" t="inlineStr">
        <is>
          <t>K</t>
        </is>
      </c>
      <c r="AU463" s="1" t="inlineStr">
        <is>
          <t>2</t>
        </is>
      </c>
      <c r="AY463" s="1" t="inlineStr">
        <is>
          <t>ROZPOCET</t>
        </is>
      </c>
      <c r="BE463" s="31">
        <f>IF(N463="základná",J463,0)</f>
        <v/>
      </c>
      <c r="BF463" s="31">
        <f>IF(N463="znížená",J463,0)</f>
        <v/>
      </c>
      <c r="BG463" s="31">
        <f>IF(N463="zákl. prenesená",J463,0)</f>
        <v/>
      </c>
      <c r="BH463" s="31">
        <f>IF(N463="zníž. prenesená",J463,0)</f>
        <v/>
      </c>
      <c r="BI463" s="31">
        <f>IF(N463="nulová",J463,0)</f>
        <v/>
      </c>
      <c r="BJ463" s="1" t="inlineStr">
        <is>
          <t>2</t>
        </is>
      </c>
      <c r="BK463" s="31">
        <f>ROUND(I463*H463,2)</f>
        <v/>
      </c>
      <c r="BL463" s="1" t="inlineStr">
        <is>
          <t>16</t>
        </is>
      </c>
      <c r="BM463" s="1" t="inlineStr">
        <is>
          <t>1700272034</t>
        </is>
      </c>
    </row>
    <row r="464">
      <c r="D464" s="79" t="inlineStr">
        <is>
          <t>VV</t>
        </is>
      </c>
      <c r="F464" s="80" t="inlineStr">
        <is>
          <t>3K zachytávače snehu (výpis 014): 56,00 = 56</t>
        </is>
      </c>
      <c r="H464" s="106" t="n">
        <v>56</v>
      </c>
      <c r="AT464" s="1" t="inlineStr">
        <is>
          <t>VV</t>
        </is>
      </c>
      <c r="AU464" s="1" t="inlineStr">
        <is>
          <t>2</t>
        </is>
      </c>
      <c r="AV464" s="2" t="inlineStr">
        <is>
          <t>2</t>
        </is>
      </c>
      <c r="AW464" s="2" t="inlineStr">
        <is>
          <t>True</t>
        </is>
      </c>
      <c r="AX464" s="2" t="inlineStr">
        <is>
          <t>1</t>
        </is>
      </c>
      <c r="AY464" s="1" t="inlineStr">
        <is>
          <t>ROZPOCET</t>
        </is>
      </c>
    </row>
    <row r="465" ht="24" customHeight="1">
      <c r="C465" s="72" t="inlineStr">
        <is>
          <t>155</t>
        </is>
      </c>
      <c r="D465" s="72" t="inlineStr">
        <is>
          <t>K</t>
        </is>
      </c>
      <c r="E465" s="73" t="inlineStr">
        <is>
          <t>764171264.S</t>
        </is>
      </c>
      <c r="F465" s="74" t="inlineStr">
        <is>
          <t>Odkvapové lemovanie pozink farebný, r.š. do 250 mm, sklon strechy nad 30° do 45°</t>
        </is>
      </c>
      <c r="G465" s="75" t="inlineStr">
        <is>
          <t>m</t>
        </is>
      </c>
      <c r="H465" s="105" t="n">
        <v>57</v>
      </c>
      <c r="I465" s="77" t="n">
        <v>8.800000000000001</v>
      </c>
      <c r="J465" s="77">
        <f>ROUND(I465*H465,2)</f>
        <v/>
      </c>
      <c r="K465" s="78" t="inlineStr">
        <is>
          <t>CENEKON 2026/02</t>
        </is>
      </c>
      <c r="N465" s="46" t="inlineStr">
        <is>
          <t>základná</t>
        </is>
      </c>
      <c r="O465" s="103" t="n">
        <v>0</v>
      </c>
      <c r="P465" s="103">
        <f>O465*H465</f>
        <v/>
      </c>
      <c r="Q465" s="103" t="n">
        <v>0.00032</v>
      </c>
      <c r="R465" s="103">
        <f>Q465*H465</f>
        <v/>
      </c>
      <c r="S465" s="103" t="n">
        <v>0</v>
      </c>
      <c r="T465" s="103">
        <f>S465*H465</f>
        <v/>
      </c>
      <c r="AR465" s="1" t="inlineStr">
        <is>
          <t>16</t>
        </is>
      </c>
      <c r="AT465" s="1" t="inlineStr">
        <is>
          <t>K</t>
        </is>
      </c>
      <c r="AU465" s="1" t="inlineStr">
        <is>
          <t>2</t>
        </is>
      </c>
      <c r="AY465" s="1" t="inlineStr">
        <is>
          <t>ROZPOCET</t>
        </is>
      </c>
      <c r="BE465" s="31">
        <f>IF(N465="základná",J465,0)</f>
        <v/>
      </c>
      <c r="BF465" s="31">
        <f>IF(N465="znížená",J465,0)</f>
        <v/>
      </c>
      <c r="BG465" s="31">
        <f>IF(N465="zákl. prenesená",J465,0)</f>
        <v/>
      </c>
      <c r="BH465" s="31">
        <f>IF(N465="zníž. prenesená",J465,0)</f>
        <v/>
      </c>
      <c r="BI465" s="31">
        <f>IF(N465="nulová",J465,0)</f>
        <v/>
      </c>
      <c r="BJ465" s="1" t="inlineStr">
        <is>
          <t>2</t>
        </is>
      </c>
      <c r="BK465" s="31">
        <f>ROUND(I465*H465,2)</f>
        <v/>
      </c>
      <c r="BL465" s="1" t="inlineStr">
        <is>
          <t>16</t>
        </is>
      </c>
      <c r="BM465" s="1" t="inlineStr">
        <is>
          <t>1177466867</t>
        </is>
      </c>
    </row>
    <row r="466">
      <c r="D466" s="79" t="inlineStr">
        <is>
          <t>VV</t>
        </is>
      </c>
      <c r="F466" s="80" t="inlineStr">
        <is>
          <t>4K okapový plech RŠ 200 (výpis 014): 57,00 = 57</t>
        </is>
      </c>
      <c r="H466" s="106" t="n">
        <v>57</v>
      </c>
      <c r="AT466" s="1" t="inlineStr">
        <is>
          <t>VV</t>
        </is>
      </c>
      <c r="AU466" s="1" t="inlineStr">
        <is>
          <t>2</t>
        </is>
      </c>
      <c r="AV466" s="2" t="inlineStr">
        <is>
          <t>2</t>
        </is>
      </c>
      <c r="AW466" s="2" t="inlineStr">
        <is>
          <t>True</t>
        </is>
      </c>
      <c r="AX466" s="2" t="inlineStr">
        <is>
          <t>1</t>
        </is>
      </c>
      <c r="AY466" s="1" t="inlineStr">
        <is>
          <t>ROZPOCET</t>
        </is>
      </c>
    </row>
    <row r="467" ht="24" customHeight="1">
      <c r="C467" s="72" t="inlineStr">
        <is>
          <t>156</t>
        </is>
      </c>
      <c r="D467" s="72" t="inlineStr">
        <is>
          <t>K</t>
        </is>
      </c>
      <c r="E467" s="73" t="inlineStr">
        <is>
          <t>764171245.S</t>
        </is>
      </c>
      <c r="F467" s="74" t="inlineStr">
        <is>
          <t>Lemovanie múru bočné pozink farebný, r.š. do 310 mm, sklon strechy nad 30° do 45°</t>
        </is>
      </c>
      <c r="G467" s="75" t="inlineStr">
        <is>
          <t>m</t>
        </is>
      </c>
      <c r="H467" s="105" t="n">
        <v>57</v>
      </c>
      <c r="I467" s="77" t="n">
        <v>11.57</v>
      </c>
      <c r="J467" s="77">
        <f>ROUND(I467*H467,2)</f>
        <v/>
      </c>
      <c r="K467" s="78" t="inlineStr">
        <is>
          <t>CENEKON 2026/02</t>
        </is>
      </c>
      <c r="N467" s="46" t="inlineStr">
        <is>
          <t>základná</t>
        </is>
      </c>
      <c r="O467" s="103" t="n">
        <v>0</v>
      </c>
      <c r="P467" s="103">
        <f>O467*H467</f>
        <v/>
      </c>
      <c r="Q467" s="103" t="n">
        <v>0.00109</v>
      </c>
      <c r="R467" s="103">
        <f>Q467*H467</f>
        <v/>
      </c>
      <c r="S467" s="103" t="n">
        <v>0</v>
      </c>
      <c r="T467" s="103">
        <f>S467*H467</f>
        <v/>
      </c>
      <c r="AR467" s="1" t="inlineStr">
        <is>
          <t>16</t>
        </is>
      </c>
      <c r="AT467" s="1" t="inlineStr">
        <is>
          <t>K</t>
        </is>
      </c>
      <c r="AU467" s="1" t="inlineStr">
        <is>
          <t>2</t>
        </is>
      </c>
      <c r="AY467" s="1" t="inlineStr">
        <is>
          <t>ROZPOCET</t>
        </is>
      </c>
      <c r="BE467" s="31">
        <f>IF(N467="základná",J467,0)</f>
        <v/>
      </c>
      <c r="BF467" s="31">
        <f>IF(N467="znížená",J467,0)</f>
        <v/>
      </c>
      <c r="BG467" s="31">
        <f>IF(N467="zákl. prenesená",J467,0)</f>
        <v/>
      </c>
      <c r="BH467" s="31">
        <f>IF(N467="zníž. prenesená",J467,0)</f>
        <v/>
      </c>
      <c r="BI467" s="31">
        <f>IF(N467="nulová",J467,0)</f>
        <v/>
      </c>
      <c r="BJ467" s="1" t="inlineStr">
        <is>
          <t>2</t>
        </is>
      </c>
      <c r="BK467" s="31">
        <f>ROUND(I467*H467,2)</f>
        <v/>
      </c>
      <c r="BL467" s="1" t="inlineStr">
        <is>
          <t>16</t>
        </is>
      </c>
      <c r="BM467" s="1" t="inlineStr">
        <is>
          <t>1342992404</t>
        </is>
      </c>
    </row>
    <row r="468">
      <c r="D468" s="79" t="inlineStr">
        <is>
          <t>VV</t>
        </is>
      </c>
      <c r="F468" s="80" t="inlineStr">
        <is>
          <t>5K podokapový plech RŠ 265 (výpis 014): 57,00 = 57</t>
        </is>
      </c>
      <c r="H468" s="106" t="n">
        <v>57</v>
      </c>
      <c r="AT468" s="1" t="inlineStr">
        <is>
          <t>VV</t>
        </is>
      </c>
      <c r="AU468" s="1" t="inlineStr">
        <is>
          <t>2</t>
        </is>
      </c>
      <c r="AV468" s="2" t="inlineStr">
        <is>
          <t>2</t>
        </is>
      </c>
      <c r="AW468" s="2" t="inlineStr">
        <is>
          <t>True</t>
        </is>
      </c>
      <c r="AX468" s="2" t="inlineStr">
        <is>
          <t>1</t>
        </is>
      </c>
      <c r="AY468" s="1" t="inlineStr">
        <is>
          <t>ROZPOCET</t>
        </is>
      </c>
    </row>
    <row r="469" ht="24" customHeight="1">
      <c r="C469" s="72" t="inlineStr">
        <is>
          <t>157</t>
        </is>
      </c>
      <c r="D469" s="72" t="inlineStr">
        <is>
          <t>K</t>
        </is>
      </c>
      <c r="E469" s="73" t="inlineStr">
        <is>
          <t>764171244.S</t>
        </is>
      </c>
      <c r="F469" s="74" t="inlineStr">
        <is>
          <t>Lemovanie múru bočné pozink farebný, r.š. do 310 mm, sklon strechy do 30°</t>
        </is>
      </c>
      <c r="G469" s="75" t="inlineStr">
        <is>
          <t>m</t>
        </is>
      </c>
      <c r="H469" s="105" t="n">
        <v>20</v>
      </c>
      <c r="I469" s="77" t="n">
        <v>11.01</v>
      </c>
      <c r="J469" s="77">
        <f>ROUND(I469*H469,2)</f>
        <v/>
      </c>
      <c r="K469" s="78" t="inlineStr">
        <is>
          <t>CENEKON 2026/02</t>
        </is>
      </c>
      <c r="N469" s="46" t="inlineStr">
        <is>
          <t>základná</t>
        </is>
      </c>
      <c r="O469" s="103" t="n">
        <v>0</v>
      </c>
      <c r="P469" s="103">
        <f>O469*H469</f>
        <v/>
      </c>
      <c r="Q469" s="103" t="n">
        <v>0.00109</v>
      </c>
      <c r="R469" s="103">
        <f>Q469*H469</f>
        <v/>
      </c>
      <c r="S469" s="103" t="n">
        <v>0</v>
      </c>
      <c r="T469" s="103">
        <f>S469*H469</f>
        <v/>
      </c>
      <c r="AR469" s="1" t="inlineStr">
        <is>
          <t>16</t>
        </is>
      </c>
      <c r="AT469" s="1" t="inlineStr">
        <is>
          <t>K</t>
        </is>
      </c>
      <c r="AU469" s="1" t="inlineStr">
        <is>
          <t>2</t>
        </is>
      </c>
      <c r="AY469" s="1" t="inlineStr">
        <is>
          <t>ROZPOCET</t>
        </is>
      </c>
      <c r="BE469" s="31">
        <f>IF(N469="základná",J469,0)</f>
        <v/>
      </c>
      <c r="BF469" s="31">
        <f>IF(N469="znížená",J469,0)</f>
        <v/>
      </c>
      <c r="BG469" s="31">
        <f>IF(N469="zákl. prenesená",J469,0)</f>
        <v/>
      </c>
      <c r="BH469" s="31">
        <f>IF(N469="zníž. prenesená",J469,0)</f>
        <v/>
      </c>
      <c r="BI469" s="31">
        <f>IF(N469="nulová",J469,0)</f>
        <v/>
      </c>
      <c r="BJ469" s="1" t="inlineStr">
        <is>
          <t>2</t>
        </is>
      </c>
      <c r="BK469" s="31">
        <f>ROUND(I469*H469,2)</f>
        <v/>
      </c>
      <c r="BL469" s="1" t="inlineStr">
        <is>
          <t>16</t>
        </is>
      </c>
      <c r="BM469" s="1" t="inlineStr">
        <is>
          <t>-1475252506</t>
        </is>
      </c>
    </row>
    <row r="470">
      <c r="D470" s="79" t="inlineStr">
        <is>
          <t>VV</t>
        </is>
      </c>
      <c r="F470" s="80" t="inlineStr">
        <is>
          <t>6K ukončovací stenový profil RŠ 140 (výpis 014): 20,00 = 20</t>
        </is>
      </c>
      <c r="H470" s="106" t="n">
        <v>20</v>
      </c>
      <c r="AT470" s="1" t="inlineStr">
        <is>
          <t>VV</t>
        </is>
      </c>
      <c r="AU470" s="1" t="inlineStr">
        <is>
          <t>2</t>
        </is>
      </c>
      <c r="AV470" s="2" t="inlineStr">
        <is>
          <t>2</t>
        </is>
      </c>
      <c r="AW470" s="2" t="inlineStr">
        <is>
          <t>True</t>
        </is>
      </c>
      <c r="AX470" s="2" t="inlineStr">
        <is>
          <t>1</t>
        </is>
      </c>
      <c r="AY470" s="1" t="inlineStr">
        <is>
          <t>ROZPOCET</t>
        </is>
      </c>
    </row>
    <row r="471" ht="24" customHeight="1">
      <c r="C471" s="72" t="inlineStr">
        <is>
          <t>158</t>
        </is>
      </c>
      <c r="D471" s="72" t="inlineStr">
        <is>
          <t>K</t>
        </is>
      </c>
      <c r="E471" s="73" t="inlineStr">
        <is>
          <t>764171255</t>
        </is>
      </c>
      <c r="F471" s="74" t="inlineStr">
        <is>
          <t>Krytina LINDAB do hrebene z hrebenáčov s vetracím pásom, sklon strechy nad 30° do 45°</t>
        </is>
      </c>
      <c r="G471" s="75" t="inlineStr">
        <is>
          <t>m</t>
        </is>
      </c>
      <c r="H471" s="105" t="n">
        <v>26</v>
      </c>
      <c r="I471" s="77" t="n">
        <v>22.62</v>
      </c>
      <c r="J471" s="77">
        <f>ROUND(I471*H471,2)</f>
        <v/>
      </c>
      <c r="K471" s="78" t="inlineStr">
        <is>
          <t>CENEKON 2026/02</t>
        </is>
      </c>
      <c r="N471" s="46" t="inlineStr">
        <is>
          <t>základná</t>
        </is>
      </c>
      <c r="O471" s="103" t="n">
        <v>0</v>
      </c>
      <c r="P471" s="103">
        <f>O471*H471</f>
        <v/>
      </c>
      <c r="Q471" s="103" t="n">
        <v>0.00076</v>
      </c>
      <c r="R471" s="103">
        <f>Q471*H471</f>
        <v/>
      </c>
      <c r="S471" s="103" t="n">
        <v>0</v>
      </c>
      <c r="T471" s="103">
        <f>S471*H471</f>
        <v/>
      </c>
      <c r="AR471" s="1" t="inlineStr">
        <is>
          <t>16</t>
        </is>
      </c>
      <c r="AT471" s="1" t="inlineStr">
        <is>
          <t>K</t>
        </is>
      </c>
      <c r="AU471" s="1" t="inlineStr">
        <is>
          <t>2</t>
        </is>
      </c>
      <c r="AY471" s="1" t="inlineStr">
        <is>
          <t>ROZPOCET</t>
        </is>
      </c>
      <c r="BE471" s="31">
        <f>IF(N471="základná",J471,0)</f>
        <v/>
      </c>
      <c r="BF471" s="31">
        <f>IF(N471="znížená",J471,0)</f>
        <v/>
      </c>
      <c r="BG471" s="31">
        <f>IF(N471="zákl. prenesená",J471,0)</f>
        <v/>
      </c>
      <c r="BH471" s="31">
        <f>IF(N471="zníž. prenesená",J471,0)</f>
        <v/>
      </c>
      <c r="BI471" s="31">
        <f>IF(N471="nulová",J471,0)</f>
        <v/>
      </c>
      <c r="BJ471" s="1" t="inlineStr">
        <is>
          <t>2</t>
        </is>
      </c>
      <c r="BK471" s="31">
        <f>ROUND(I471*H471,2)</f>
        <v/>
      </c>
      <c r="BL471" s="1" t="inlineStr">
        <is>
          <t>16</t>
        </is>
      </c>
      <c r="BM471" s="1" t="inlineStr">
        <is>
          <t>1226810758</t>
        </is>
      </c>
    </row>
    <row r="472">
      <c r="D472" s="79" t="inlineStr">
        <is>
          <t>VV</t>
        </is>
      </c>
      <c r="F472" s="80" t="inlineStr">
        <is>
          <t>8K hrebeňový plech s 7K vetracou lištou (výpis 014): 26,00 = 26</t>
        </is>
      </c>
      <c r="H472" s="106" t="n">
        <v>26</v>
      </c>
      <c r="AT472" s="1" t="inlineStr">
        <is>
          <t>VV</t>
        </is>
      </c>
      <c r="AU472" s="1" t="inlineStr">
        <is>
          <t>2</t>
        </is>
      </c>
      <c r="AV472" s="2" t="inlineStr">
        <is>
          <t>2</t>
        </is>
      </c>
      <c r="AW472" s="2" t="inlineStr">
        <is>
          <t>True</t>
        </is>
      </c>
      <c r="AX472" s="2" t="inlineStr">
        <is>
          <t>1</t>
        </is>
      </c>
      <c r="AY472" s="1" t="inlineStr">
        <is>
          <t>ROZPOCET</t>
        </is>
      </c>
    </row>
    <row r="473" ht="24" customHeight="1">
      <c r="C473" s="72" t="inlineStr">
        <is>
          <t>159</t>
        </is>
      </c>
      <c r="D473" s="72" t="inlineStr">
        <is>
          <t>K</t>
        </is>
      </c>
      <c r="E473" s="73" t="inlineStr">
        <is>
          <t>764171849.S</t>
        </is>
      </c>
      <c r="F473" s="74" t="inlineStr">
        <is>
          <t>Štítové lemovanie pozink farebný, r.š. do 370 mm, sklon strechy nad 30° do 45°</t>
        </is>
      </c>
      <c r="G473" s="75" t="inlineStr">
        <is>
          <t>m</t>
        </is>
      </c>
      <c r="H473" s="105" t="n">
        <v>29</v>
      </c>
      <c r="I473" s="77" t="n">
        <v>10.52</v>
      </c>
      <c r="J473" s="77">
        <f>ROUND(I473*H473,2)</f>
        <v/>
      </c>
      <c r="K473" s="78" t="inlineStr">
        <is>
          <t>CENEKON 2026/02</t>
        </is>
      </c>
      <c r="N473" s="46" t="inlineStr">
        <is>
          <t>základná</t>
        </is>
      </c>
      <c r="O473" s="103" t="n">
        <v>0</v>
      </c>
      <c r="P473" s="103">
        <f>O473*H473</f>
        <v/>
      </c>
      <c r="Q473" s="103" t="n">
        <v>0.00142</v>
      </c>
      <c r="R473" s="103">
        <f>Q473*H473</f>
        <v/>
      </c>
      <c r="S473" s="103" t="n">
        <v>0</v>
      </c>
      <c r="T473" s="103">
        <f>S473*H473</f>
        <v/>
      </c>
      <c r="AR473" s="1" t="inlineStr">
        <is>
          <t>16</t>
        </is>
      </c>
      <c r="AT473" s="1" t="inlineStr">
        <is>
          <t>K</t>
        </is>
      </c>
      <c r="AU473" s="1" t="inlineStr">
        <is>
          <t>2</t>
        </is>
      </c>
      <c r="AY473" s="1" t="inlineStr">
        <is>
          <t>ROZPOCET</t>
        </is>
      </c>
      <c r="BE473" s="31">
        <f>IF(N473="základná",J473,0)</f>
        <v/>
      </c>
      <c r="BF473" s="31">
        <f>IF(N473="znížená",J473,0)</f>
        <v/>
      </c>
      <c r="BG473" s="31">
        <f>IF(N473="zákl. prenesená",J473,0)</f>
        <v/>
      </c>
      <c r="BH473" s="31">
        <f>IF(N473="zníž. prenesená",J473,0)</f>
        <v/>
      </c>
      <c r="BI473" s="31">
        <f>IF(N473="nulová",J473,0)</f>
        <v/>
      </c>
      <c r="BJ473" s="1" t="inlineStr">
        <is>
          <t>2</t>
        </is>
      </c>
      <c r="BK473" s="31">
        <f>ROUND(I473*H473,2)</f>
        <v/>
      </c>
      <c r="BL473" s="1" t="inlineStr">
        <is>
          <t>16</t>
        </is>
      </c>
      <c r="BM473" s="1" t="inlineStr">
        <is>
          <t>-1660879985</t>
        </is>
      </c>
    </row>
    <row r="474">
      <c r="D474" s="79" t="inlineStr">
        <is>
          <t>VV</t>
        </is>
      </c>
      <c r="F474" s="80" t="inlineStr">
        <is>
          <t>11K štítové oplechovanie bez presahu RŠ 380 (výpis 014): 29,00 = 29</t>
        </is>
      </c>
      <c r="H474" s="106" t="n">
        <v>29</v>
      </c>
      <c r="AT474" s="1" t="inlineStr">
        <is>
          <t>VV</t>
        </is>
      </c>
      <c r="AU474" s="1" t="inlineStr">
        <is>
          <t>2</t>
        </is>
      </c>
      <c r="AV474" s="2" t="inlineStr">
        <is>
          <t>2</t>
        </is>
      </c>
      <c r="AW474" s="2" t="inlineStr">
        <is>
          <t>True</t>
        </is>
      </c>
      <c r="AX474" s="2" t="inlineStr">
        <is>
          <t>1</t>
        </is>
      </c>
      <c r="AY474" s="1" t="inlineStr">
        <is>
          <t>ROZPOCET</t>
        </is>
      </c>
    </row>
    <row r="475" ht="24" customHeight="1">
      <c r="C475" s="72" t="inlineStr">
        <is>
          <t>160</t>
        </is>
      </c>
      <c r="D475" s="72" t="inlineStr">
        <is>
          <t>K</t>
        </is>
      </c>
      <c r="E475" s="73" t="inlineStr">
        <is>
          <t>764171849.S</t>
        </is>
      </c>
      <c r="F475" s="74" t="inlineStr">
        <is>
          <t>Štítové lemovanie pozink farebný, sklon strechy nad 30° do 45° - v mieste presahu</t>
        </is>
      </c>
      <c r="G475" s="75" t="inlineStr">
        <is>
          <t>m</t>
        </is>
      </c>
      <c r="H475" s="105" t="n">
        <v>6</v>
      </c>
      <c r="I475" s="77" t="n">
        <v>10.52</v>
      </c>
      <c r="J475" s="77">
        <f>ROUND(I475*H475,2)</f>
        <v/>
      </c>
      <c r="K475" s="78" t="inlineStr">
        <is>
          <t>CENEKON 2026/02</t>
        </is>
      </c>
      <c r="N475" s="46" t="inlineStr">
        <is>
          <t>základná</t>
        </is>
      </c>
      <c r="O475" s="103" t="n">
        <v>0</v>
      </c>
      <c r="P475" s="103">
        <f>O475*H475</f>
        <v/>
      </c>
      <c r="Q475" s="103" t="n">
        <v>0.00142</v>
      </c>
      <c r="R475" s="103">
        <f>Q475*H475</f>
        <v/>
      </c>
      <c r="S475" s="103" t="n">
        <v>0</v>
      </c>
      <c r="T475" s="103">
        <f>S475*H475</f>
        <v/>
      </c>
      <c r="AR475" s="1" t="inlineStr">
        <is>
          <t>16</t>
        </is>
      </c>
      <c r="AT475" s="1" t="inlineStr">
        <is>
          <t>K</t>
        </is>
      </c>
      <c r="AU475" s="1" t="inlineStr">
        <is>
          <t>2</t>
        </is>
      </c>
      <c r="AY475" s="1" t="inlineStr">
        <is>
          <t>ROZPOCET</t>
        </is>
      </c>
      <c r="BE475" s="31">
        <f>IF(N475="základná",J475,0)</f>
        <v/>
      </c>
      <c r="BF475" s="31">
        <f>IF(N475="znížená",J475,0)</f>
        <v/>
      </c>
      <c r="BG475" s="31">
        <f>IF(N475="zákl. prenesená",J475,0)</f>
        <v/>
      </c>
      <c r="BH475" s="31">
        <f>IF(N475="zníž. prenesená",J475,0)</f>
        <v/>
      </c>
      <c r="BI475" s="31">
        <f>IF(N475="nulová",J475,0)</f>
        <v/>
      </c>
      <c r="BJ475" s="1" t="inlineStr">
        <is>
          <t>2</t>
        </is>
      </c>
      <c r="BK475" s="31">
        <f>ROUND(I475*H475,2)</f>
        <v/>
      </c>
      <c r="BL475" s="1" t="inlineStr">
        <is>
          <t>16</t>
        </is>
      </c>
      <c r="BM475" s="1" t="inlineStr">
        <is>
          <t>-52317606</t>
        </is>
      </c>
    </row>
    <row r="476">
      <c r="D476" s="79" t="inlineStr">
        <is>
          <t>VV</t>
        </is>
      </c>
      <c r="F476" s="80" t="inlineStr">
        <is>
          <t>9K štítové oplechovanie s presahom RŠ 805 (výpis 014): 6,00 = 6</t>
        </is>
      </c>
      <c r="H476" s="106" t="n">
        <v>6</v>
      </c>
      <c r="AT476" s="1" t="inlineStr">
        <is>
          <t>VV</t>
        </is>
      </c>
      <c r="AU476" s="1" t="inlineStr">
        <is>
          <t>2</t>
        </is>
      </c>
      <c r="AV476" s="2" t="inlineStr">
        <is>
          <t>2</t>
        </is>
      </c>
      <c r="AW476" s="2" t="inlineStr">
        <is>
          <t>True</t>
        </is>
      </c>
      <c r="AX476" s="2" t="inlineStr">
        <is>
          <t>1</t>
        </is>
      </c>
      <c r="AY476" s="1" t="inlineStr">
        <is>
          <t>ROZPOCET</t>
        </is>
      </c>
    </row>
    <row r="477" ht="24" customHeight="1">
      <c r="C477" s="72" t="inlineStr">
        <is>
          <t>161</t>
        </is>
      </c>
      <c r="D477" s="72" t="inlineStr">
        <is>
          <t>K</t>
        </is>
      </c>
      <c r="E477" s="73" t="inlineStr">
        <is>
          <t>764711115.S</t>
        </is>
      </c>
      <c r="F477" s="74" t="inlineStr">
        <is>
          <t>Oplechovanie zo zvitkov pozink farebný - spodné oplechovanie presahu strechy</t>
        </is>
      </c>
      <c r="G477" s="75" t="inlineStr">
        <is>
          <t>m</t>
        </is>
      </c>
      <c r="H477" s="105" t="n">
        <v>5</v>
      </c>
      <c r="I477" s="77" t="n">
        <v>29.75</v>
      </c>
      <c r="J477" s="77">
        <f>ROUND(I477*H477,2)</f>
        <v/>
      </c>
      <c r="K477" s="78" t="inlineStr">
        <is>
          <t>CENEKON 2026/02</t>
        </is>
      </c>
      <c r="N477" s="46" t="inlineStr">
        <is>
          <t>základná</t>
        </is>
      </c>
      <c r="O477" s="103" t="n">
        <v>0</v>
      </c>
      <c r="P477" s="103">
        <f>O477*H477</f>
        <v/>
      </c>
      <c r="Q477" s="103" t="n">
        <v>0.0034</v>
      </c>
      <c r="R477" s="103">
        <f>Q477*H477</f>
        <v/>
      </c>
      <c r="S477" s="103" t="n">
        <v>0</v>
      </c>
      <c r="T477" s="103">
        <f>S477*H477</f>
        <v/>
      </c>
      <c r="AR477" s="1" t="inlineStr">
        <is>
          <t>16</t>
        </is>
      </c>
      <c r="AT477" s="1" t="inlineStr">
        <is>
          <t>K</t>
        </is>
      </c>
      <c r="AU477" s="1" t="inlineStr">
        <is>
          <t>2</t>
        </is>
      </c>
      <c r="AY477" s="1" t="inlineStr">
        <is>
          <t>ROZPOCET</t>
        </is>
      </c>
      <c r="BE477" s="31">
        <f>IF(N477="základná",J477,0)</f>
        <v/>
      </c>
      <c r="BF477" s="31">
        <f>IF(N477="znížená",J477,0)</f>
        <v/>
      </c>
      <c r="BG477" s="31">
        <f>IF(N477="zákl. prenesená",J477,0)</f>
        <v/>
      </c>
      <c r="BH477" s="31">
        <f>IF(N477="zníž. prenesená",J477,0)</f>
        <v/>
      </c>
      <c r="BI477" s="31">
        <f>IF(N477="nulová",J477,0)</f>
        <v/>
      </c>
      <c r="BJ477" s="1" t="inlineStr">
        <is>
          <t>2</t>
        </is>
      </c>
      <c r="BK477" s="31">
        <f>ROUND(I477*H477,2)</f>
        <v/>
      </c>
      <c r="BL477" s="1" t="inlineStr">
        <is>
          <t>16</t>
        </is>
      </c>
      <c r="BM477" s="1" t="inlineStr">
        <is>
          <t>-1018388534</t>
        </is>
      </c>
    </row>
    <row r="478">
      <c r="D478" s="79" t="inlineStr">
        <is>
          <t>VV</t>
        </is>
      </c>
      <c r="F478" s="80" t="inlineStr">
        <is>
          <t>10K spodné oplechovanie presahu RŠ 445 (výpis 014): 5,00 = 5</t>
        </is>
      </c>
      <c r="H478" s="106" t="n">
        <v>5</v>
      </c>
      <c r="AT478" s="1" t="inlineStr">
        <is>
          <t>VV</t>
        </is>
      </c>
      <c r="AU478" s="1" t="inlineStr">
        <is>
          <t>2</t>
        </is>
      </c>
      <c r="AV478" s="2" t="inlineStr">
        <is>
          <t>2</t>
        </is>
      </c>
      <c r="AW478" s="2" t="inlineStr">
        <is>
          <t>True</t>
        </is>
      </c>
      <c r="AX478" s="2" t="inlineStr">
        <is>
          <t>1</t>
        </is>
      </c>
      <c r="AY478" s="1" t="inlineStr">
        <is>
          <t>ROZPOCET</t>
        </is>
      </c>
    </row>
    <row r="479" ht="24" customHeight="1">
      <c r="C479" s="72" t="inlineStr">
        <is>
          <t>162</t>
        </is>
      </c>
      <c r="D479" s="72" t="inlineStr">
        <is>
          <t>K</t>
        </is>
      </c>
      <c r="E479" s="73" t="inlineStr">
        <is>
          <t>764171242.S</t>
        </is>
      </c>
      <c r="F479" s="74" t="inlineStr">
        <is>
          <t>Úžľabie s tesnením pozink farebný, r.š. do 500 mm, sklon strechy nad 30° do 45°</t>
        </is>
      </c>
      <c r="G479" s="75" t="inlineStr">
        <is>
          <t>m</t>
        </is>
      </c>
      <c r="H479" s="105" t="n">
        <v>11.04</v>
      </c>
      <c r="I479" s="77" t="n">
        <v>21.77</v>
      </c>
      <c r="J479" s="77">
        <f>ROUND(I479*H479,2)</f>
        <v/>
      </c>
      <c r="K479" s="78" t="inlineStr">
        <is>
          <t>CENEKON 2026/02</t>
        </is>
      </c>
      <c r="N479" s="46" t="inlineStr">
        <is>
          <t>základná</t>
        </is>
      </c>
      <c r="O479" s="103" t="n">
        <v>0</v>
      </c>
      <c r="P479" s="103">
        <f>O479*H479</f>
        <v/>
      </c>
      <c r="Q479" s="103" t="n">
        <v>0.0028</v>
      </c>
      <c r="R479" s="103">
        <f>Q479*H479</f>
        <v/>
      </c>
      <c r="S479" s="103" t="n">
        <v>0</v>
      </c>
      <c r="T479" s="103">
        <f>S479*H479</f>
        <v/>
      </c>
      <c r="AR479" s="1" t="inlineStr">
        <is>
          <t>16</t>
        </is>
      </c>
      <c r="AT479" s="1" t="inlineStr">
        <is>
          <t>K</t>
        </is>
      </c>
      <c r="AU479" s="1" t="inlineStr">
        <is>
          <t>2</t>
        </is>
      </c>
      <c r="AY479" s="1" t="inlineStr">
        <is>
          <t>ROZPOCET</t>
        </is>
      </c>
      <c r="BE479" s="31">
        <f>IF(N479="základná",J479,0)</f>
        <v/>
      </c>
      <c r="BF479" s="31">
        <f>IF(N479="znížená",J479,0)</f>
        <v/>
      </c>
      <c r="BG479" s="31">
        <f>IF(N479="zákl. prenesená",J479,0)</f>
        <v/>
      </c>
      <c r="BH479" s="31">
        <f>IF(N479="zníž. prenesená",J479,0)</f>
        <v/>
      </c>
      <c r="BI479" s="31">
        <f>IF(N479="nulová",J479,0)</f>
        <v/>
      </c>
      <c r="BJ479" s="1" t="inlineStr">
        <is>
          <t>2</t>
        </is>
      </c>
      <c r="BK479" s="31">
        <f>ROUND(I479*H479,2)</f>
        <v/>
      </c>
      <c r="BL479" s="1" t="inlineStr">
        <is>
          <t>16</t>
        </is>
      </c>
      <c r="BM479" s="1" t="inlineStr">
        <is>
          <t>-2134807688</t>
        </is>
      </c>
    </row>
    <row r="480">
      <c r="D480" s="79" t="inlineStr">
        <is>
          <t>VV</t>
        </is>
      </c>
      <c r="F480" s="80" t="inlineStr">
        <is>
          <t>úžľabie nad úžľabnými krokvami: 2 × 5,52 = 11,04</t>
        </is>
      </c>
      <c r="H480" s="106" t="n">
        <v>11.04</v>
      </c>
      <c r="AT480" s="1" t="inlineStr">
        <is>
          <t>VV</t>
        </is>
      </c>
      <c r="AU480" s="1" t="inlineStr">
        <is>
          <t>2</t>
        </is>
      </c>
      <c r="AV480" s="2" t="inlineStr">
        <is>
          <t>2</t>
        </is>
      </c>
      <c r="AW480" s="2" t="inlineStr">
        <is>
          <t>True</t>
        </is>
      </c>
      <c r="AX480" s="2" t="inlineStr">
        <is>
          <t>1</t>
        </is>
      </c>
      <c r="AY480" s="1" t="inlineStr">
        <is>
          <t>ROZPOCET</t>
        </is>
      </c>
    </row>
    <row r="481" ht="24" customHeight="1">
      <c r="C481" s="72" t="inlineStr">
        <is>
          <t>163</t>
        </is>
      </c>
      <c r="D481" s="72" t="inlineStr">
        <is>
          <t>K</t>
        </is>
      </c>
      <c r="E481" s="73" t="inlineStr">
        <is>
          <t>764410340.S</t>
        </is>
      </c>
      <c r="F481" s="74" t="inlineStr">
        <is>
          <t>Oplechovanie parapetov z hliníkového Al plechu, vrátane rohov r.š. nad 200 do 250 mm</t>
        </is>
      </c>
      <c r="G481" s="75" t="inlineStr">
        <is>
          <t>m</t>
        </is>
      </c>
      <c r="H481" s="105" t="n">
        <v>10.425</v>
      </c>
      <c r="I481" s="77" t="n">
        <v>19.11</v>
      </c>
      <c r="J481" s="77">
        <f>ROUND(I481*H481,2)</f>
        <v/>
      </c>
      <c r="K481" s="78" t="inlineStr">
        <is>
          <t>CENEKON 2026/02</t>
        </is>
      </c>
      <c r="N481" s="46" t="inlineStr">
        <is>
          <t>základná</t>
        </is>
      </c>
      <c r="O481" s="103" t="n">
        <v>0</v>
      </c>
      <c r="P481" s="103">
        <f>O481*H481</f>
        <v/>
      </c>
      <c r="Q481" s="103" t="n">
        <v>0.0006400000000000001</v>
      </c>
      <c r="R481" s="103">
        <f>Q481*H481</f>
        <v/>
      </c>
      <c r="S481" s="103" t="n">
        <v>0</v>
      </c>
      <c r="T481" s="103">
        <f>S481*H481</f>
        <v/>
      </c>
      <c r="AR481" s="1" t="inlineStr">
        <is>
          <t>16</t>
        </is>
      </c>
      <c r="AT481" s="1" t="inlineStr">
        <is>
          <t>K</t>
        </is>
      </c>
      <c r="AU481" s="1" t="inlineStr">
        <is>
          <t>2</t>
        </is>
      </c>
      <c r="AY481" s="1" t="inlineStr">
        <is>
          <t>ROZPOCET</t>
        </is>
      </c>
      <c r="BE481" s="31">
        <f>IF(N481="základná",J481,0)</f>
        <v/>
      </c>
      <c r="BF481" s="31">
        <f>IF(N481="znížená",J481,0)</f>
        <v/>
      </c>
      <c r="BG481" s="31">
        <f>IF(N481="zákl. prenesená",J481,0)</f>
        <v/>
      </c>
      <c r="BH481" s="31">
        <f>IF(N481="zníž. prenesená",J481,0)</f>
        <v/>
      </c>
      <c r="BI481" s="31">
        <f>IF(N481="nulová",J481,0)</f>
        <v/>
      </c>
      <c r="BJ481" s="1" t="inlineStr">
        <is>
          <t>2</t>
        </is>
      </c>
      <c r="BK481" s="31">
        <f>ROUND(I481*H481,2)</f>
        <v/>
      </c>
      <c r="BL481" s="1" t="inlineStr">
        <is>
          <t>16</t>
        </is>
      </c>
      <c r="BM481" s="1" t="inlineStr">
        <is>
          <t>-1214847091</t>
        </is>
      </c>
    </row>
    <row r="482">
      <c r="D482" s="79" t="inlineStr">
        <is>
          <t>VV</t>
        </is>
      </c>
      <c r="F482" s="80" t="inlineStr">
        <is>
          <t>vonkajšie parapety O1, O2, 2×O3, O6-O9 (výpis 012): 1,025+1,5+2 × 1,95+0,75+1,0+1,625+0,625 = 10,425</t>
        </is>
      </c>
      <c r="H482" s="106" t="n">
        <v>10.425</v>
      </c>
      <c r="AT482" s="1" t="inlineStr">
        <is>
          <t>VV</t>
        </is>
      </c>
      <c r="AU482" s="1" t="inlineStr">
        <is>
          <t>2</t>
        </is>
      </c>
      <c r="AV482" s="2" t="inlineStr">
        <is>
          <t>2</t>
        </is>
      </c>
      <c r="AW482" s="2" t="inlineStr">
        <is>
          <t>True</t>
        </is>
      </c>
      <c r="AX482" s="2" t="inlineStr">
        <is>
          <t>1</t>
        </is>
      </c>
      <c r="AY482" s="1" t="inlineStr">
        <is>
          <t>ROZPOCET</t>
        </is>
      </c>
    </row>
    <row r="483" ht="24" customHeight="1">
      <c r="C483" s="72" t="inlineStr">
        <is>
          <t>164</t>
        </is>
      </c>
      <c r="D483" s="72" t="inlineStr">
        <is>
          <t>K</t>
        </is>
      </c>
      <c r="E483" s="73" t="inlineStr">
        <is>
          <t>764711115.S</t>
        </is>
      </c>
      <c r="F483" s="74" t="inlineStr">
        <is>
          <t>Oplechovanie zo zvitkov pozink farebný - lemovanie komína</t>
        </is>
      </c>
      <c r="G483" s="75" t="inlineStr">
        <is>
          <t>m</t>
        </is>
      </c>
      <c r="H483" s="105" t="n">
        <v>5.86</v>
      </c>
      <c r="I483" s="77" t="n">
        <v>29.75</v>
      </c>
      <c r="J483" s="77">
        <f>ROUND(I483*H483,2)</f>
        <v/>
      </c>
      <c r="K483" s="78" t="inlineStr">
        <is>
          <t>CENEKON 2026/02</t>
        </is>
      </c>
      <c r="N483" s="46" t="inlineStr">
        <is>
          <t>základná</t>
        </is>
      </c>
      <c r="O483" s="103" t="n">
        <v>0</v>
      </c>
      <c r="P483" s="103">
        <f>O483*H483</f>
        <v/>
      </c>
      <c r="Q483" s="103" t="n">
        <v>0.0034</v>
      </c>
      <c r="R483" s="103">
        <f>Q483*H483</f>
        <v/>
      </c>
      <c r="S483" s="103" t="n">
        <v>0</v>
      </c>
      <c r="T483" s="103">
        <f>S483*H483</f>
        <v/>
      </c>
      <c r="AR483" s="1" t="inlineStr">
        <is>
          <t>16</t>
        </is>
      </c>
      <c r="AT483" s="1" t="inlineStr">
        <is>
          <t>K</t>
        </is>
      </c>
      <c r="AU483" s="1" t="inlineStr">
        <is>
          <t>2</t>
        </is>
      </c>
      <c r="AY483" s="1" t="inlineStr">
        <is>
          <t>ROZPOCET</t>
        </is>
      </c>
      <c r="BE483" s="31">
        <f>IF(N483="základná",J483,0)</f>
        <v/>
      </c>
      <c r="BF483" s="31">
        <f>IF(N483="znížená",J483,0)</f>
        <v/>
      </c>
      <c r="BG483" s="31">
        <f>IF(N483="zákl. prenesená",J483,0)</f>
        <v/>
      </c>
      <c r="BH483" s="31">
        <f>IF(N483="zníž. prenesená",J483,0)</f>
        <v/>
      </c>
      <c r="BI483" s="31">
        <f>IF(N483="nulová",J483,0)</f>
        <v/>
      </c>
      <c r="BJ483" s="1" t="inlineStr">
        <is>
          <t>2</t>
        </is>
      </c>
      <c r="BK483" s="31">
        <f>ROUND(I483*H483,2)</f>
        <v/>
      </c>
      <c r="BL483" s="1" t="inlineStr">
        <is>
          <t>16</t>
        </is>
      </c>
      <c r="BM483" s="1" t="inlineStr">
        <is>
          <t>1640222718</t>
        </is>
      </c>
    </row>
    <row r="484">
      <c r="D484" s="79" t="inlineStr">
        <is>
          <t>VV</t>
        </is>
      </c>
      <c r="F484" s="80" t="inlineStr">
        <is>
          <t>lemovanie komína pri prestupe strechou: 2 × (2,0+0,93) = 5,86</t>
        </is>
      </c>
      <c r="H484" s="106" t="n">
        <v>5.86</v>
      </c>
      <c r="AT484" s="1" t="inlineStr">
        <is>
          <t>VV</t>
        </is>
      </c>
      <c r="AU484" s="1" t="inlineStr">
        <is>
          <t>2</t>
        </is>
      </c>
      <c r="AV484" s="2" t="inlineStr">
        <is>
          <t>2</t>
        </is>
      </c>
      <c r="AW484" s="2" t="inlineStr">
        <is>
          <t>True</t>
        </is>
      </c>
      <c r="AX484" s="2" t="inlineStr">
        <is>
          <t>1</t>
        </is>
      </c>
      <c r="AY484" s="1" t="inlineStr">
        <is>
          <t>ROZPOCET</t>
        </is>
      </c>
    </row>
    <row r="485" ht="24" customHeight="1">
      <c r="C485" s="72" t="inlineStr">
        <is>
          <t>165</t>
        </is>
      </c>
      <c r="D485" s="72" t="inlineStr">
        <is>
          <t>K</t>
        </is>
      </c>
      <c r="E485" s="73" t="inlineStr">
        <is>
          <t>764711115.S</t>
        </is>
      </c>
      <c r="F485" s="74" t="inlineStr">
        <is>
          <t>Oplechovanie zo zvitkov pozink farebný - oplechovanie komínovej hlavy</t>
        </is>
      </c>
      <c r="G485" s="75" t="inlineStr">
        <is>
          <t>m</t>
        </is>
      </c>
      <c r="H485" s="105" t="n">
        <v>4</v>
      </c>
      <c r="I485" s="77" t="n">
        <v>29.75</v>
      </c>
      <c r="J485" s="77">
        <f>ROUND(I485*H485,2)</f>
        <v/>
      </c>
      <c r="K485" s="78" t="inlineStr">
        <is>
          <t>CENEKON 2026/02</t>
        </is>
      </c>
      <c r="N485" s="46" t="inlineStr">
        <is>
          <t>základná</t>
        </is>
      </c>
      <c r="O485" s="103" t="n">
        <v>0</v>
      </c>
      <c r="P485" s="103">
        <f>O485*H485</f>
        <v/>
      </c>
      <c r="Q485" s="103" t="n">
        <v>0.0034</v>
      </c>
      <c r="R485" s="103">
        <f>Q485*H485</f>
        <v/>
      </c>
      <c r="S485" s="103" t="n">
        <v>0</v>
      </c>
      <c r="T485" s="103">
        <f>S485*H485</f>
        <v/>
      </c>
      <c r="AR485" s="1" t="inlineStr">
        <is>
          <t>16</t>
        </is>
      </c>
      <c r="AT485" s="1" t="inlineStr">
        <is>
          <t>K</t>
        </is>
      </c>
      <c r="AU485" s="1" t="inlineStr">
        <is>
          <t>2</t>
        </is>
      </c>
      <c r="AY485" s="1" t="inlineStr">
        <is>
          <t>ROZPOCET</t>
        </is>
      </c>
      <c r="BE485" s="31">
        <f>IF(N485="základná",J485,0)</f>
        <v/>
      </c>
      <c r="BF485" s="31">
        <f>IF(N485="znížená",J485,0)</f>
        <v/>
      </c>
      <c r="BG485" s="31">
        <f>IF(N485="zákl. prenesená",J485,0)</f>
        <v/>
      </c>
      <c r="BH485" s="31">
        <f>IF(N485="zníž. prenesená",J485,0)</f>
        <v/>
      </c>
      <c r="BI485" s="31">
        <f>IF(N485="nulová",J485,0)</f>
        <v/>
      </c>
      <c r="BJ485" s="1" t="inlineStr">
        <is>
          <t>2</t>
        </is>
      </c>
      <c r="BK485" s="31">
        <f>ROUND(I485*H485,2)</f>
        <v/>
      </c>
      <c r="BL485" s="1" t="inlineStr">
        <is>
          <t>16</t>
        </is>
      </c>
      <c r="BM485" s="1" t="inlineStr">
        <is>
          <t>1949909137</t>
        </is>
      </c>
    </row>
    <row r="486">
      <c r="D486" s="79" t="inlineStr">
        <is>
          <t>VV</t>
        </is>
      </c>
      <c r="F486" s="80" t="inlineStr">
        <is>
          <t>oplechovanie komínovej hlavy J (010): 2 pásy po dĺžke hlavy 2 × 2,00 = 4,0</t>
        </is>
      </c>
      <c r="H486" s="106" t="n">
        <v>4</v>
      </c>
      <c r="AT486" s="1" t="inlineStr">
        <is>
          <t>VV</t>
        </is>
      </c>
      <c r="AU486" s="1" t="inlineStr">
        <is>
          <t>2</t>
        </is>
      </c>
      <c r="AV486" s="2" t="inlineStr">
        <is>
          <t>2</t>
        </is>
      </c>
      <c r="AW486" s="2" t="inlineStr">
        <is>
          <t>True</t>
        </is>
      </c>
      <c r="AX486" s="2" t="inlineStr">
        <is>
          <t>1</t>
        </is>
      </c>
      <c r="AY486" s="1" t="inlineStr">
        <is>
          <t>ROZPOCET</t>
        </is>
      </c>
    </row>
    <row r="487" ht="24" customHeight="1">
      <c r="C487" s="72" t="inlineStr">
        <is>
          <t>166</t>
        </is>
      </c>
      <c r="D487" s="72" t="inlineStr">
        <is>
          <t>K</t>
        </is>
      </c>
      <c r="E487" s="73" t="inlineStr">
        <is>
          <t>764172492.S</t>
        </is>
      </c>
      <c r="F487" s="74" t="inlineStr">
        <is>
          <t>Montáž krytiny z trapézového plechu, sklon nad 30° do 45°</t>
        </is>
      </c>
      <c r="G487" s="75" t="inlineStr">
        <is>
          <t>m2</t>
        </is>
      </c>
      <c r="H487" s="105" t="n">
        <v>293.411</v>
      </c>
      <c r="I487" s="77" t="n">
        <v>21.3</v>
      </c>
      <c r="J487" s="77">
        <f>ROUND(I487*H487,2)</f>
        <v/>
      </c>
      <c r="K487" s="78" t="inlineStr">
        <is>
          <t>CENEKON 2026/02</t>
        </is>
      </c>
      <c r="N487" s="46" t="inlineStr">
        <is>
          <t>základná</t>
        </is>
      </c>
      <c r="O487" s="103" t="n">
        <v>0</v>
      </c>
      <c r="P487" s="103">
        <f>O487*H487</f>
        <v/>
      </c>
      <c r="Q487" s="103" t="n">
        <v>0.0013</v>
      </c>
      <c r="R487" s="103">
        <f>Q487*H487</f>
        <v/>
      </c>
      <c r="S487" s="103" t="n">
        <v>0</v>
      </c>
      <c r="T487" s="103">
        <f>S487*H487</f>
        <v/>
      </c>
      <c r="AR487" s="1" t="inlineStr">
        <is>
          <t>16</t>
        </is>
      </c>
      <c r="AT487" s="1" t="inlineStr">
        <is>
          <t>K</t>
        </is>
      </c>
      <c r="AU487" s="1" t="inlineStr">
        <is>
          <t>2</t>
        </is>
      </c>
      <c r="AY487" s="1" t="inlineStr">
        <is>
          <t>ROZPOCET</t>
        </is>
      </c>
      <c r="BE487" s="31">
        <f>IF(N487="základná",J487,0)</f>
        <v/>
      </c>
      <c r="BF487" s="31">
        <f>IF(N487="znížená",J487,0)</f>
        <v/>
      </c>
      <c r="BG487" s="31">
        <f>IF(N487="zákl. prenesená",J487,0)</f>
        <v/>
      </c>
      <c r="BH487" s="31">
        <f>IF(N487="zníž. prenesená",J487,0)</f>
        <v/>
      </c>
      <c r="BI487" s="31">
        <f>IF(N487="nulová",J487,0)</f>
        <v/>
      </c>
      <c r="BJ487" s="1" t="inlineStr">
        <is>
          <t>2</t>
        </is>
      </c>
      <c r="BK487" s="31">
        <f>ROUND(I487*H487,2)</f>
        <v/>
      </c>
      <c r="BL487" s="1" t="inlineStr">
        <is>
          <t>16</t>
        </is>
      </c>
      <c r="BM487" s="1" t="inlineStr">
        <is>
          <t>-573516457</t>
        </is>
      </c>
    </row>
    <row r="488">
      <c r="D488" s="79" t="inlineStr">
        <is>
          <t>VV</t>
        </is>
      </c>
      <c r="F488" s="80" t="inlineStr">
        <is>
          <t>V047: (21,205 × 7,86+10,74 × 6,86) / 0,81915 = 293,411</t>
        </is>
      </c>
      <c r="H488" s="106" t="n">
        <v>293.411</v>
      </c>
      <c r="AT488" s="1" t="inlineStr">
        <is>
          <t>VV</t>
        </is>
      </c>
      <c r="AU488" s="1" t="inlineStr">
        <is>
          <t>2</t>
        </is>
      </c>
      <c r="AV488" s="2" t="inlineStr">
        <is>
          <t>2</t>
        </is>
      </c>
      <c r="AW488" s="2" t="inlineStr">
        <is>
          <t>True</t>
        </is>
      </c>
      <c r="AX488" s="2" t="inlineStr">
        <is>
          <t>1</t>
        </is>
      </c>
      <c r="AY488" s="1" t="inlineStr">
        <is>
          <t>ROZPOCET</t>
        </is>
      </c>
    </row>
    <row r="489" ht="22.8" customHeight="1">
      <c r="D489" s="67" t="inlineStr">
        <is>
          <t>D</t>
        </is>
      </c>
      <c r="E489" s="70" t="inlineStr">
        <is>
          <t>766</t>
        </is>
      </c>
      <c r="F489" s="70" t="inlineStr">
        <is>
          <t>Konštrukcie stolárske</t>
        </is>
      </c>
      <c r="J489" s="71">
        <f>BK489</f>
        <v/>
      </c>
      <c r="P489" s="103">
        <f>SUM(P490:P545)</f>
        <v/>
      </c>
      <c r="R489" s="103">
        <f>SUM(R490:R545)</f>
        <v/>
      </c>
      <c r="T489" s="103">
        <f>SUM(T490:T545)</f>
        <v/>
      </c>
      <c r="AR489" s="1" t="inlineStr">
        <is>
          <t>2</t>
        </is>
      </c>
      <c r="AT489" s="46" t="inlineStr">
        <is>
          <t>D</t>
        </is>
      </c>
      <c r="AU489" s="46" t="inlineStr">
        <is>
          <t>1</t>
        </is>
      </c>
      <c r="AY489" s="1" t="inlineStr">
        <is>
          <t>ROZPOCET</t>
        </is>
      </c>
      <c r="BK489" s="31">
        <f>SUM(BK490:BK545)</f>
        <v/>
      </c>
    </row>
    <row r="490" ht="24" customHeight="1">
      <c r="C490" s="72" t="inlineStr">
        <is>
          <t>167</t>
        </is>
      </c>
      <c r="D490" s="72" t="inlineStr">
        <is>
          <t>K</t>
        </is>
      </c>
      <c r="E490" s="73" t="inlineStr">
        <is>
          <t>766621400.S</t>
        </is>
      </c>
      <c r="F490" s="74" t="inlineStr">
        <is>
          <t>Montáž okien plastových s hydroizolačnými páskami (exteriérová a interiérová)</t>
        </is>
      </c>
      <c r="G490" s="75" t="inlineStr">
        <is>
          <t>m</t>
        </is>
      </c>
      <c r="H490" s="105" t="n">
        <v>99.56999999999999</v>
      </c>
      <c r="I490" s="77" t="n">
        <v>18.74</v>
      </c>
      <c r="J490" s="77">
        <f>ROUND(I490*H490,2)</f>
        <v/>
      </c>
      <c r="K490" s="78" t="inlineStr">
        <is>
          <t>CENEKON 2026/02</t>
        </is>
      </c>
      <c r="N490" s="46" t="inlineStr">
        <is>
          <t>základná</t>
        </is>
      </c>
      <c r="O490" s="103" t="n">
        <v>0</v>
      </c>
      <c r="P490" s="103">
        <f>O490*H490</f>
        <v/>
      </c>
      <c r="Q490" s="103" t="n">
        <v>0.00021</v>
      </c>
      <c r="R490" s="103">
        <f>Q490*H490</f>
        <v/>
      </c>
      <c r="S490" s="103" t="n">
        <v>0</v>
      </c>
      <c r="T490" s="103">
        <f>S490*H490</f>
        <v/>
      </c>
      <c r="AR490" s="1" t="inlineStr">
        <is>
          <t>16</t>
        </is>
      </c>
      <c r="AT490" s="1" t="inlineStr">
        <is>
          <t>K</t>
        </is>
      </c>
      <c r="AU490" s="1" t="inlineStr">
        <is>
          <t>2</t>
        </is>
      </c>
      <c r="AY490" s="1" t="inlineStr">
        <is>
          <t>ROZPOCET</t>
        </is>
      </c>
      <c r="BE490" s="31">
        <f>IF(N490="základná",J490,0)</f>
        <v/>
      </c>
      <c r="BF490" s="31">
        <f>IF(N490="znížená",J490,0)</f>
        <v/>
      </c>
      <c r="BG490" s="31">
        <f>IF(N490="zákl. prenesená",J490,0)</f>
        <v/>
      </c>
      <c r="BH490" s="31">
        <f>IF(N490="zníž. prenesená",J490,0)</f>
        <v/>
      </c>
      <c r="BI490" s="31">
        <f>IF(N490="nulová",J490,0)</f>
        <v/>
      </c>
      <c r="BJ490" s="1" t="inlineStr">
        <is>
          <t>2</t>
        </is>
      </c>
      <c r="BK490" s="31">
        <f>ROUND(I490*H490,2)</f>
        <v/>
      </c>
      <c r="BL490" s="1" t="inlineStr">
        <is>
          <t>16</t>
        </is>
      </c>
      <c r="BM490" s="1" t="inlineStr">
        <is>
          <t>-308505582</t>
        </is>
      </c>
    </row>
    <row r="491">
      <c r="D491" s="79" t="inlineStr">
        <is>
          <t>VV</t>
        </is>
      </c>
      <c r="F491" s="80" t="inlineStr">
        <is>
          <t>obvod výplní (výpis 012) s kompresnými páskami: (2 × 2,28+2,175)+(2 × 2,28+1,0)+(2 × 2,28+1,025)+(2 × 1,38+2 × 1,5)+2 × (1,7+3,02+1,95+2,355)+(2 × 2,28+2 × 5,5)+3 × (2 × 2,28+2 × 2,0)+(2 × 1,08+2 × 0,75)+(2 × 1,08+2 × 1,0)+(2 × 1,08+2 × 1,625)+(2 × 1,08+2 × 0,625) = 99,57</t>
        </is>
      </c>
      <c r="H491" s="106" t="n">
        <v>99.56999999999999</v>
      </c>
      <c r="AT491" s="1" t="inlineStr">
        <is>
          <t>VV</t>
        </is>
      </c>
      <c r="AU491" s="1" t="inlineStr">
        <is>
          <t>2</t>
        </is>
      </c>
      <c r="AV491" s="2" t="inlineStr">
        <is>
          <t>2</t>
        </is>
      </c>
      <c r="AW491" s="2" t="inlineStr">
        <is>
          <t>True</t>
        </is>
      </c>
      <c r="AX491" s="2" t="inlineStr">
        <is>
          <t>1</t>
        </is>
      </c>
      <c r="AY491" s="1" t="inlineStr">
        <is>
          <t>ROZPOCET</t>
        </is>
      </c>
    </row>
    <row r="492" ht="36" customHeight="1">
      <c r="C492" s="82" t="inlineStr">
        <is>
          <t>168</t>
        </is>
      </c>
      <c r="D492" s="82" t="inlineStr">
        <is>
          <t>M</t>
        </is>
      </c>
      <c r="E492" s="83" t="inlineStr">
        <is>
          <t>611560000300</t>
        </is>
      </c>
      <c r="F492" s="84" t="inlineStr">
        <is>
          <t>Parapetná doska plastová, šírka 250 mm, komôrková vnútorná, zlatý dub, mramor, mahagon, svetlý buk, orech, WINK TRADE</t>
        </is>
      </c>
      <c r="G492" s="85" t="inlineStr">
        <is>
          <t>m</t>
        </is>
      </c>
      <c r="H492" s="107" t="n">
        <v>7.9</v>
      </c>
      <c r="I492" s="87" t="n">
        <v>14.56</v>
      </c>
      <c r="J492" s="87">
        <f>ROUND(I492*H492,2)</f>
        <v/>
      </c>
      <c r="K492" s="88" t="inlineStr">
        <is>
          <t>CENEKON 2026/02</t>
        </is>
      </c>
      <c r="N492" s="46" t="inlineStr">
        <is>
          <t>základná</t>
        </is>
      </c>
      <c r="O492" s="103" t="n">
        <v>0</v>
      </c>
      <c r="P492" s="103">
        <f>O492*H492</f>
        <v/>
      </c>
      <c r="Q492" s="103" t="n">
        <v>0.00098</v>
      </c>
      <c r="R492" s="103">
        <f>Q492*H492</f>
        <v/>
      </c>
      <c r="S492" s="103" t="n">
        <v>0</v>
      </c>
      <c r="T492" s="103">
        <f>S492*H492</f>
        <v/>
      </c>
      <c r="AR492" s="1" t="inlineStr">
        <is>
          <t>32</t>
        </is>
      </c>
      <c r="AT492" s="1" t="inlineStr">
        <is>
          <t>M</t>
        </is>
      </c>
      <c r="AU492" s="1" t="inlineStr">
        <is>
          <t>2</t>
        </is>
      </c>
      <c r="AY492" s="1" t="inlineStr">
        <is>
          <t>ROZPOCET</t>
        </is>
      </c>
      <c r="BE492" s="31">
        <f>IF(N492="základná",J492,0)</f>
        <v/>
      </c>
      <c r="BF492" s="31">
        <f>IF(N492="znížená",J492,0)</f>
        <v/>
      </c>
      <c r="BG492" s="31">
        <f>IF(N492="zákl. prenesená",J492,0)</f>
        <v/>
      </c>
      <c r="BH492" s="31">
        <f>IF(N492="zníž. prenesená",J492,0)</f>
        <v/>
      </c>
      <c r="BI492" s="31">
        <f>IF(N492="nulová",J492,0)</f>
        <v/>
      </c>
      <c r="BJ492" s="1" t="inlineStr">
        <is>
          <t>2</t>
        </is>
      </c>
      <c r="BK492" s="31">
        <f>ROUND(I492*H492,2)</f>
        <v/>
      </c>
      <c r="BL492" s="1" t="inlineStr">
        <is>
          <t>16</t>
        </is>
      </c>
      <c r="BM492" s="1" t="inlineStr">
        <is>
          <t>1093407543</t>
        </is>
      </c>
    </row>
    <row r="493">
      <c r="D493" s="79" t="inlineStr">
        <is>
          <t>VV</t>
        </is>
      </c>
      <c r="F493" s="80" t="inlineStr">
        <is>
          <t>vnútorné parapety 2×O3, O6-O9 (výpis 012): 2×1,95+0,75+1,0+1,625+0,625 = 7,9</t>
        </is>
      </c>
      <c r="H493" s="106" t="n">
        <v>7.9</v>
      </c>
      <c r="AT493" s="1" t="inlineStr">
        <is>
          <t>VV</t>
        </is>
      </c>
      <c r="AU493" s="1" t="inlineStr">
        <is>
          <t>2</t>
        </is>
      </c>
      <c r="AV493" s="2" t="inlineStr">
        <is>
          <t>2</t>
        </is>
      </c>
      <c r="AW493" s="2" t="inlineStr">
        <is>
          <t>True</t>
        </is>
      </c>
      <c r="AX493" s="2" t="inlineStr">
        <is>
          <t>1</t>
        </is>
      </c>
      <c r="AY493" s="1" t="inlineStr">
        <is>
          <t>ROZPOCET</t>
        </is>
      </c>
    </row>
    <row r="494" ht="24" customHeight="1">
      <c r="C494" s="72" t="inlineStr">
        <is>
          <t>169</t>
        </is>
      </c>
      <c r="D494" s="72" t="inlineStr">
        <is>
          <t>K</t>
        </is>
      </c>
      <c r="E494" s="73" t="inlineStr">
        <is>
          <t>766694141.S</t>
        </is>
      </c>
      <c r="F494" s="74" t="inlineStr">
        <is>
          <t>Montáž parapetnej dosky plastovej šírky do 300 mm, dĺžky do 1000 mm</t>
        </is>
      </c>
      <c r="G494" s="75" t="inlineStr">
        <is>
          <t>ks</t>
        </is>
      </c>
      <c r="H494" s="105" t="n">
        <v>3</v>
      </c>
      <c r="I494" s="77" t="n">
        <v>9.539999999999999</v>
      </c>
      <c r="J494" s="77">
        <f>ROUND(I494*H494,2)</f>
        <v/>
      </c>
      <c r="K494" s="78" t="inlineStr">
        <is>
          <t>CENEKON 2026/02</t>
        </is>
      </c>
      <c r="N494" s="46" t="inlineStr">
        <is>
          <t>základná</t>
        </is>
      </c>
      <c r="O494" s="103" t="n">
        <v>0</v>
      </c>
      <c r="P494" s="103">
        <f>O494*H494</f>
        <v/>
      </c>
      <c r="Q494" s="103" t="n">
        <v>0.00025</v>
      </c>
      <c r="R494" s="103">
        <f>Q494*H494</f>
        <v/>
      </c>
      <c r="S494" s="103" t="n">
        <v>0</v>
      </c>
      <c r="T494" s="103">
        <f>S494*H494</f>
        <v/>
      </c>
      <c r="AR494" s="1" t="inlineStr">
        <is>
          <t>16</t>
        </is>
      </c>
      <c r="AT494" s="1" t="inlineStr">
        <is>
          <t>K</t>
        </is>
      </c>
      <c r="AU494" s="1" t="inlineStr">
        <is>
          <t>2</t>
        </is>
      </c>
      <c r="AY494" s="1" t="inlineStr">
        <is>
          <t>ROZPOCET</t>
        </is>
      </c>
      <c r="BE494" s="31">
        <f>IF(N494="základná",J494,0)</f>
        <v/>
      </c>
      <c r="BF494" s="31">
        <f>IF(N494="znížená",J494,0)</f>
        <v/>
      </c>
      <c r="BG494" s="31">
        <f>IF(N494="zákl. prenesená",J494,0)</f>
        <v/>
      </c>
      <c r="BH494" s="31">
        <f>IF(N494="zníž. prenesená",J494,0)</f>
        <v/>
      </c>
      <c r="BI494" s="31">
        <f>IF(N494="nulová",J494,0)</f>
        <v/>
      </c>
      <c r="BJ494" s="1" t="inlineStr">
        <is>
          <t>2</t>
        </is>
      </c>
      <c r="BK494" s="31">
        <f>ROUND(I494*H494,2)</f>
        <v/>
      </c>
      <c r="BL494" s="1" t="inlineStr">
        <is>
          <t>16</t>
        </is>
      </c>
      <c r="BM494" s="1" t="inlineStr">
        <is>
          <t>1258828082</t>
        </is>
      </c>
    </row>
    <row r="495">
      <c r="D495" s="79" t="inlineStr">
        <is>
          <t>VV</t>
        </is>
      </c>
      <c r="F495" s="80" t="inlineStr">
        <is>
          <t>parapety do 1000 mm: O6, O7, O9 = 3 ks</t>
        </is>
      </c>
      <c r="H495" s="106" t="n">
        <v>3</v>
      </c>
      <c r="AT495" s="1" t="inlineStr">
        <is>
          <t>VV</t>
        </is>
      </c>
      <c r="AU495" s="1" t="inlineStr">
        <is>
          <t>2</t>
        </is>
      </c>
      <c r="AV495" s="2" t="inlineStr">
        <is>
          <t>2</t>
        </is>
      </c>
      <c r="AW495" s="2" t="inlineStr">
        <is>
          <t>True</t>
        </is>
      </c>
      <c r="AX495" s="2" t="inlineStr">
        <is>
          <t>1</t>
        </is>
      </c>
      <c r="AY495" s="1" t="inlineStr">
        <is>
          <t>ROZPOCET</t>
        </is>
      </c>
    </row>
    <row r="496" ht="24" customHeight="1">
      <c r="C496" s="72" t="inlineStr">
        <is>
          <t>170</t>
        </is>
      </c>
      <c r="D496" s="72" t="inlineStr">
        <is>
          <t>K</t>
        </is>
      </c>
      <c r="E496" s="73" t="inlineStr">
        <is>
          <t>766694142.S</t>
        </is>
      </c>
      <c r="F496" s="74" t="inlineStr">
        <is>
          <t>Montáž parapetnej dosky plastovej šírky do 300 mm, dĺžky 1000-1600 mm</t>
        </is>
      </c>
      <c r="G496" s="75" t="inlineStr">
        <is>
          <t>ks</t>
        </is>
      </c>
      <c r="H496" s="105" t="n">
        <v>1</v>
      </c>
      <c r="I496" s="77" t="n">
        <v>12.62</v>
      </c>
      <c r="J496" s="77">
        <f>ROUND(I496*H496,2)</f>
        <v/>
      </c>
      <c r="K496" s="78" t="inlineStr">
        <is>
          <t>CENEKON 2026/02</t>
        </is>
      </c>
      <c r="N496" s="46" t="inlineStr">
        <is>
          <t>základná</t>
        </is>
      </c>
      <c r="O496" s="103" t="n">
        <v>0</v>
      </c>
      <c r="P496" s="103">
        <f>O496*H496</f>
        <v/>
      </c>
      <c r="Q496" s="103" t="n">
        <v>0.00026</v>
      </c>
      <c r="R496" s="103">
        <f>Q496*H496</f>
        <v/>
      </c>
      <c r="S496" s="103" t="n">
        <v>0</v>
      </c>
      <c r="T496" s="103">
        <f>S496*H496</f>
        <v/>
      </c>
      <c r="AR496" s="1" t="inlineStr">
        <is>
          <t>16</t>
        </is>
      </c>
      <c r="AT496" s="1" t="inlineStr">
        <is>
          <t>K</t>
        </is>
      </c>
      <c r="AU496" s="1" t="inlineStr">
        <is>
          <t>2</t>
        </is>
      </c>
      <c r="AY496" s="1" t="inlineStr">
        <is>
          <t>ROZPOCET</t>
        </is>
      </c>
      <c r="BE496" s="31">
        <f>IF(N496="základná",J496,0)</f>
        <v/>
      </c>
      <c r="BF496" s="31">
        <f>IF(N496="znížená",J496,0)</f>
        <v/>
      </c>
      <c r="BG496" s="31">
        <f>IF(N496="zákl. prenesená",J496,0)</f>
        <v/>
      </c>
      <c r="BH496" s="31">
        <f>IF(N496="zníž. prenesená",J496,0)</f>
        <v/>
      </c>
      <c r="BI496" s="31">
        <f>IF(N496="nulová",J496,0)</f>
        <v/>
      </c>
      <c r="BJ496" s="1" t="inlineStr">
        <is>
          <t>2</t>
        </is>
      </c>
      <c r="BK496" s="31">
        <f>ROUND(I496*H496,2)</f>
        <v/>
      </c>
      <c r="BL496" s="1" t="inlineStr">
        <is>
          <t>16</t>
        </is>
      </c>
      <c r="BM496" s="1" t="inlineStr">
        <is>
          <t>-688854790</t>
        </is>
      </c>
    </row>
    <row r="497">
      <c r="D497" s="79" t="inlineStr">
        <is>
          <t>VV</t>
        </is>
      </c>
      <c r="F497" s="80" t="inlineStr">
        <is>
          <t>parapety 1000-1600 mm: O8 = 1 ks</t>
        </is>
      </c>
      <c r="H497" s="106" t="n">
        <v>1</v>
      </c>
      <c r="AT497" s="1" t="inlineStr">
        <is>
          <t>VV</t>
        </is>
      </c>
      <c r="AU497" s="1" t="inlineStr">
        <is>
          <t>2</t>
        </is>
      </c>
      <c r="AV497" s="2" t="inlineStr">
        <is>
          <t>2</t>
        </is>
      </c>
      <c r="AW497" s="2" t="inlineStr">
        <is>
          <t>True</t>
        </is>
      </c>
      <c r="AX497" s="2" t="inlineStr">
        <is>
          <t>1</t>
        </is>
      </c>
      <c r="AY497" s="1" t="inlineStr">
        <is>
          <t>ROZPOCET</t>
        </is>
      </c>
    </row>
    <row r="498" ht="24" customHeight="1">
      <c r="C498" s="72" t="inlineStr">
        <is>
          <t>171</t>
        </is>
      </c>
      <c r="D498" s="72" t="inlineStr">
        <is>
          <t>K</t>
        </is>
      </c>
      <c r="E498" s="73" t="inlineStr">
        <is>
          <t>766694143.S</t>
        </is>
      </c>
      <c r="F498" s="74" t="inlineStr">
        <is>
          <t>Montáž parapetnej dosky plastovej šírky do 300 mm, dĺžky 1600-2600 mm</t>
        </is>
      </c>
      <c r="G498" s="75" t="inlineStr">
        <is>
          <t>ks</t>
        </is>
      </c>
      <c r="H498" s="105" t="n">
        <v>2</v>
      </c>
      <c r="I498" s="77" t="n">
        <v>16.92</v>
      </c>
      <c r="J498" s="77">
        <f>ROUND(I498*H498,2)</f>
        <v/>
      </c>
      <c r="K498" s="78" t="inlineStr">
        <is>
          <t>CENEKON 2026/02</t>
        </is>
      </c>
      <c r="N498" s="46" t="inlineStr">
        <is>
          <t>základná</t>
        </is>
      </c>
      <c r="O498" s="103" t="n">
        <v>0</v>
      </c>
      <c r="P498" s="103">
        <f>O498*H498</f>
        <v/>
      </c>
      <c r="Q498" s="103" t="n">
        <v>0.0003</v>
      </c>
      <c r="R498" s="103">
        <f>Q498*H498</f>
        <v/>
      </c>
      <c r="S498" s="103" t="n">
        <v>0</v>
      </c>
      <c r="T498" s="103">
        <f>S498*H498</f>
        <v/>
      </c>
      <c r="AR498" s="1" t="inlineStr">
        <is>
          <t>16</t>
        </is>
      </c>
      <c r="AT498" s="1" t="inlineStr">
        <is>
          <t>K</t>
        </is>
      </c>
      <c r="AU498" s="1" t="inlineStr">
        <is>
          <t>2</t>
        </is>
      </c>
      <c r="AY498" s="1" t="inlineStr">
        <is>
          <t>ROZPOCET</t>
        </is>
      </c>
      <c r="BE498" s="31">
        <f>IF(N498="základná",J498,0)</f>
        <v/>
      </c>
      <c r="BF498" s="31">
        <f>IF(N498="znížená",J498,0)</f>
        <v/>
      </c>
      <c r="BG498" s="31">
        <f>IF(N498="zákl. prenesená",J498,0)</f>
        <v/>
      </c>
      <c r="BH498" s="31">
        <f>IF(N498="zníž. prenesená",J498,0)</f>
        <v/>
      </c>
      <c r="BI498" s="31">
        <f>IF(N498="nulová",J498,0)</f>
        <v/>
      </c>
      <c r="BJ498" s="1" t="inlineStr">
        <is>
          <t>2</t>
        </is>
      </c>
      <c r="BK498" s="31">
        <f>ROUND(I498*H498,2)</f>
        <v/>
      </c>
      <c r="BL498" s="1" t="inlineStr">
        <is>
          <t>16</t>
        </is>
      </c>
      <c r="BM498" s="1" t="inlineStr">
        <is>
          <t>207943946</t>
        </is>
      </c>
    </row>
    <row r="499">
      <c r="D499" s="79" t="inlineStr">
        <is>
          <t>VV</t>
        </is>
      </c>
      <c r="F499" s="80" t="inlineStr">
        <is>
          <t>parapety 1600-2600 mm: 2 × O3 = 2 ks</t>
        </is>
      </c>
      <c r="H499" s="106" t="n">
        <v>2</v>
      </c>
      <c r="AT499" s="1" t="inlineStr">
        <is>
          <t>VV</t>
        </is>
      </c>
      <c r="AU499" s="1" t="inlineStr">
        <is>
          <t>2</t>
        </is>
      </c>
      <c r="AV499" s="2" t="inlineStr">
        <is>
          <t>2</t>
        </is>
      </c>
      <c r="AW499" s="2" t="inlineStr">
        <is>
          <t>True</t>
        </is>
      </c>
      <c r="AX499" s="2" t="inlineStr">
        <is>
          <t>1</t>
        </is>
      </c>
      <c r="AY499" s="1" t="inlineStr">
        <is>
          <t>ROZPOCET</t>
        </is>
      </c>
    </row>
    <row r="500" ht="24" customHeight="1">
      <c r="C500" s="82" t="inlineStr">
        <is>
          <t>172</t>
        </is>
      </c>
      <c r="D500" s="82" t="inlineStr">
        <is>
          <t>M</t>
        </is>
      </c>
      <c r="E500" s="83" t="inlineStr">
        <is>
          <t>553420000005.S</t>
        </is>
      </c>
      <c r="F500" s="84" t="inlineStr">
        <is>
          <t>Okenná sieť proti hmyzu pevná s vnútorným lemom na rám okna, reverzibilná z interiéru, farba biela</t>
        </is>
      </c>
      <c r="G500" s="85" t="inlineStr">
        <is>
          <t>m2</t>
        </is>
      </c>
      <c r="H500" s="107" t="n">
        <v>10.599</v>
      </c>
      <c r="I500" s="87" t="n">
        <v>23.52</v>
      </c>
      <c r="J500" s="87">
        <f>ROUND(I500*H500,2)</f>
        <v/>
      </c>
      <c r="K500" s="88" t="inlineStr">
        <is>
          <t>CENEKON 2026/02</t>
        </is>
      </c>
      <c r="N500" s="46" t="inlineStr">
        <is>
          <t>základná</t>
        </is>
      </c>
      <c r="O500" s="103" t="n">
        <v>0</v>
      </c>
      <c r="P500" s="103">
        <f>O500*H500</f>
        <v/>
      </c>
      <c r="Q500" s="103" t="n">
        <v>0.00015</v>
      </c>
      <c r="R500" s="103">
        <f>Q500*H500</f>
        <v/>
      </c>
      <c r="S500" s="103" t="n">
        <v>0</v>
      </c>
      <c r="T500" s="103">
        <f>S500*H500</f>
        <v/>
      </c>
      <c r="AR500" s="1" t="inlineStr">
        <is>
          <t>32</t>
        </is>
      </c>
      <c r="AT500" s="1" t="inlineStr">
        <is>
          <t>M</t>
        </is>
      </c>
      <c r="AU500" s="1" t="inlineStr">
        <is>
          <t>2</t>
        </is>
      </c>
      <c r="AY500" s="1" t="inlineStr">
        <is>
          <t>ROZPOCET</t>
        </is>
      </c>
      <c r="BE500" s="31">
        <f>IF(N500="základná",J500,0)</f>
        <v/>
      </c>
      <c r="BF500" s="31">
        <f>IF(N500="znížená",J500,0)</f>
        <v/>
      </c>
      <c r="BG500" s="31">
        <f>IF(N500="zákl. prenesená",J500,0)</f>
        <v/>
      </c>
      <c r="BH500" s="31">
        <f>IF(N500="zníž. prenesená",J500,0)</f>
        <v/>
      </c>
      <c r="BI500" s="31">
        <f>IF(N500="nulová",J500,0)</f>
        <v/>
      </c>
      <c r="BJ500" s="1" t="inlineStr">
        <is>
          <t>2</t>
        </is>
      </c>
      <c r="BK500" s="31">
        <f>ROUND(I500*H500,2)</f>
        <v/>
      </c>
      <c r="BL500" s="1" t="inlineStr">
        <is>
          <t>16</t>
        </is>
      </c>
      <c r="BM500" s="1" t="inlineStr">
        <is>
          <t>-1197889805</t>
        </is>
      </c>
    </row>
    <row r="501">
      <c r="D501" s="79" t="inlineStr">
        <is>
          <t>VV</t>
        </is>
      </c>
      <c r="F501" s="80" t="inlineStr">
        <is>
          <t>sieťky na otváravé krídla O1, O2, O3 (2 × 1,17 × 0,80), O6-O9: 1,025 × 2,28+1,5 × 1,38+2 × 1,17 × 0,8+0,75 × 1,08+1,0 × 1,08+1,625 × 1,08+0,625 × 1,08 = 10,599</t>
        </is>
      </c>
      <c r="H501" s="106" t="n">
        <v>10.599</v>
      </c>
      <c r="AT501" s="1" t="inlineStr">
        <is>
          <t>VV</t>
        </is>
      </c>
      <c r="AU501" s="1" t="inlineStr">
        <is>
          <t>2</t>
        </is>
      </c>
      <c r="AV501" s="2" t="inlineStr">
        <is>
          <t>2</t>
        </is>
      </c>
      <c r="AW501" s="2" t="inlineStr">
        <is>
          <t>True</t>
        </is>
      </c>
      <c r="AX501" s="2" t="inlineStr">
        <is>
          <t>1</t>
        </is>
      </c>
      <c r="AY501" s="1" t="inlineStr">
        <is>
          <t>ROZPOCET</t>
        </is>
      </c>
    </row>
    <row r="502" ht="24" customHeight="1">
      <c r="C502" s="82" t="inlineStr">
        <is>
          <t>173</t>
        </is>
      </c>
      <c r="D502" s="82" t="inlineStr">
        <is>
          <t>M</t>
        </is>
      </c>
      <c r="E502" s="83" t="inlineStr">
        <is>
          <t>R173</t>
        </is>
      </c>
      <c r="F502" s="84" t="inlineStr">
        <is>
          <t>Dverné krídlo vnútorné dvojkrídlové plné laminátové 1375 x 2200 mm (ozn. D3) - dodávka</t>
        </is>
      </c>
      <c r="G502" s="85" t="inlineStr">
        <is>
          <t>ks</t>
        </is>
      </c>
      <c r="H502" s="107" t="n">
        <v>1</v>
      </c>
      <c r="I502" s="87" t="n">
        <v>153.66</v>
      </c>
      <c r="J502" s="87">
        <f>ROUND(I502*H502,2)</f>
        <v/>
      </c>
      <c r="K502" s="88" t="n"/>
      <c r="N502" s="46" t="inlineStr">
        <is>
          <t>základná</t>
        </is>
      </c>
      <c r="O502" s="103" t="n">
        <v>0</v>
      </c>
      <c r="P502" s="103">
        <f>O502*H502</f>
        <v/>
      </c>
      <c r="Q502" s="103" t="n">
        <v>0</v>
      </c>
      <c r="R502" s="103">
        <f>Q502*H502</f>
        <v/>
      </c>
      <c r="S502" s="103" t="n">
        <v>0</v>
      </c>
      <c r="T502" s="103">
        <f>S502*H502</f>
        <v/>
      </c>
      <c r="AR502" s="1" t="inlineStr">
        <is>
          <t>32</t>
        </is>
      </c>
      <c r="AT502" s="1" t="inlineStr">
        <is>
          <t>M</t>
        </is>
      </c>
      <c r="AU502" s="1" t="inlineStr">
        <is>
          <t>2</t>
        </is>
      </c>
      <c r="AY502" s="1" t="inlineStr">
        <is>
          <t>ROZPOCET</t>
        </is>
      </c>
      <c r="BE502" s="31">
        <f>IF(N502="základná",J502,0)</f>
        <v/>
      </c>
      <c r="BF502" s="31">
        <f>IF(N502="znížená",J502,0)</f>
        <v/>
      </c>
      <c r="BG502" s="31">
        <f>IF(N502="zákl. prenesená",J502,0)</f>
        <v/>
      </c>
      <c r="BH502" s="31">
        <f>IF(N502="zníž. prenesená",J502,0)</f>
        <v/>
      </c>
      <c r="BI502" s="31">
        <f>IF(N502="nulová",J502,0)</f>
        <v/>
      </c>
      <c r="BJ502" s="1" t="inlineStr">
        <is>
          <t>2</t>
        </is>
      </c>
      <c r="BK502" s="31">
        <f>ROUND(I502*H502,2)</f>
        <v/>
      </c>
      <c r="BL502" s="1" t="inlineStr">
        <is>
          <t>16</t>
        </is>
      </c>
      <c r="BM502" s="1" t="inlineStr">
        <is>
          <t>-2001351186</t>
        </is>
      </c>
    </row>
    <row r="503">
      <c r="D503" s="79" t="inlineStr">
        <is>
          <t>VV</t>
        </is>
      </c>
      <c r="F503" s="80" t="inlineStr">
        <is>
          <t>1 ks (výpis 013, D3)</t>
        </is>
      </c>
      <c r="H503" s="106" t="n">
        <v>1</v>
      </c>
      <c r="AT503" s="1" t="inlineStr">
        <is>
          <t>VV</t>
        </is>
      </c>
      <c r="AU503" s="1" t="inlineStr">
        <is>
          <t>2</t>
        </is>
      </c>
      <c r="AV503" s="2" t="inlineStr">
        <is>
          <t>2</t>
        </is>
      </c>
      <c r="AW503" s="2" t="inlineStr">
        <is>
          <t>True</t>
        </is>
      </c>
      <c r="AX503" s="2" t="inlineStr">
        <is>
          <t>1</t>
        </is>
      </c>
      <c r="AY503" s="1" t="inlineStr">
        <is>
          <t>ROZPOCET</t>
        </is>
      </c>
    </row>
    <row r="504" ht="24" customHeight="1">
      <c r="C504" s="82" t="inlineStr">
        <is>
          <t>174</t>
        </is>
      </c>
      <c r="D504" s="82" t="inlineStr">
        <is>
          <t>M</t>
        </is>
      </c>
      <c r="E504" s="83" t="inlineStr">
        <is>
          <t>R174</t>
        </is>
      </c>
      <c r="F504" s="84" t="inlineStr">
        <is>
          <t>Dverné krídlo vnútorné jednokrídlové plné laminátové 600 x 2100 mm (ozn. D4) - dodávka</t>
        </is>
      </c>
      <c r="G504" s="85" t="inlineStr">
        <is>
          <t>ks</t>
        </is>
      </c>
      <c r="H504" s="107" t="n">
        <v>1</v>
      </c>
      <c r="I504" s="87" t="n">
        <v>31.26</v>
      </c>
      <c r="J504" s="87">
        <f>ROUND(I504*H504,2)</f>
        <v/>
      </c>
      <c r="K504" s="88" t="n"/>
      <c r="N504" s="46" t="inlineStr">
        <is>
          <t>základná</t>
        </is>
      </c>
      <c r="O504" s="103" t="n">
        <v>0</v>
      </c>
      <c r="P504" s="103">
        <f>O504*H504</f>
        <v/>
      </c>
      <c r="Q504" s="103" t="n">
        <v>0</v>
      </c>
      <c r="R504" s="103">
        <f>Q504*H504</f>
        <v/>
      </c>
      <c r="S504" s="103" t="n">
        <v>0</v>
      </c>
      <c r="T504" s="103">
        <f>S504*H504</f>
        <v/>
      </c>
      <c r="AR504" s="1" t="inlineStr">
        <is>
          <t>32</t>
        </is>
      </c>
      <c r="AT504" s="1" t="inlineStr">
        <is>
          <t>M</t>
        </is>
      </c>
      <c r="AU504" s="1" t="inlineStr">
        <is>
          <t>2</t>
        </is>
      </c>
      <c r="AY504" s="1" t="inlineStr">
        <is>
          <t>ROZPOCET</t>
        </is>
      </c>
      <c r="BE504" s="31">
        <f>IF(N504="základná",J504,0)</f>
        <v/>
      </c>
      <c r="BF504" s="31">
        <f>IF(N504="znížená",J504,0)</f>
        <v/>
      </c>
      <c r="BG504" s="31">
        <f>IF(N504="zákl. prenesená",J504,0)</f>
        <v/>
      </c>
      <c r="BH504" s="31">
        <f>IF(N504="zníž. prenesená",J504,0)</f>
        <v/>
      </c>
      <c r="BI504" s="31">
        <f>IF(N504="nulová",J504,0)</f>
        <v/>
      </c>
      <c r="BJ504" s="1" t="inlineStr">
        <is>
          <t>2</t>
        </is>
      </c>
      <c r="BK504" s="31">
        <f>ROUND(I504*H504,2)</f>
        <v/>
      </c>
      <c r="BL504" s="1" t="inlineStr">
        <is>
          <t>16</t>
        </is>
      </c>
      <c r="BM504" s="1" t="inlineStr">
        <is>
          <t>-1762214724</t>
        </is>
      </c>
    </row>
    <row r="505">
      <c r="D505" s="79" t="inlineStr">
        <is>
          <t>VV</t>
        </is>
      </c>
      <c r="F505" s="80" t="inlineStr">
        <is>
          <t>1 ks (výpis 013, D4)</t>
        </is>
      </c>
      <c r="H505" s="106" t="n">
        <v>1</v>
      </c>
      <c r="AT505" s="1" t="inlineStr">
        <is>
          <t>VV</t>
        </is>
      </c>
      <c r="AU505" s="1" t="inlineStr">
        <is>
          <t>2</t>
        </is>
      </c>
      <c r="AV505" s="2" t="inlineStr">
        <is>
          <t>2</t>
        </is>
      </c>
      <c r="AW505" s="2" t="inlineStr">
        <is>
          <t>True</t>
        </is>
      </c>
      <c r="AX505" s="2" t="inlineStr">
        <is>
          <t>1</t>
        </is>
      </c>
      <c r="AY505" s="1" t="inlineStr">
        <is>
          <t>ROZPOCET</t>
        </is>
      </c>
    </row>
    <row r="506" ht="24" customHeight="1">
      <c r="C506" s="82" t="inlineStr">
        <is>
          <t>175</t>
        </is>
      </c>
      <c r="D506" s="82" t="inlineStr">
        <is>
          <t>M</t>
        </is>
      </c>
      <c r="E506" s="83" t="inlineStr">
        <is>
          <t>R175</t>
        </is>
      </c>
      <c r="F506" s="84" t="inlineStr">
        <is>
          <t>Dverné krídlo vnútorné jednokrídlové plné laminátové 800 x 2100 mm (ozn. D5) - dodávka</t>
        </is>
      </c>
      <c r="G506" s="85" t="inlineStr">
        <is>
          <t>ks</t>
        </is>
      </c>
      <c r="H506" s="107" t="n">
        <v>5</v>
      </c>
      <c r="I506" s="87" t="n">
        <v>33.33</v>
      </c>
      <c r="J506" s="87">
        <f>ROUND(I506*H506,2)</f>
        <v/>
      </c>
      <c r="K506" s="88" t="n"/>
      <c r="N506" s="46" t="inlineStr">
        <is>
          <t>základná</t>
        </is>
      </c>
      <c r="O506" s="103" t="n">
        <v>0</v>
      </c>
      <c r="P506" s="103">
        <f>O506*H506</f>
        <v/>
      </c>
      <c r="Q506" s="103" t="n">
        <v>0</v>
      </c>
      <c r="R506" s="103">
        <f>Q506*H506</f>
        <v/>
      </c>
      <c r="S506" s="103" t="n">
        <v>0</v>
      </c>
      <c r="T506" s="103">
        <f>S506*H506</f>
        <v/>
      </c>
      <c r="AR506" s="1" t="inlineStr">
        <is>
          <t>32</t>
        </is>
      </c>
      <c r="AT506" s="1" t="inlineStr">
        <is>
          <t>M</t>
        </is>
      </c>
      <c r="AU506" s="1" t="inlineStr">
        <is>
          <t>2</t>
        </is>
      </c>
      <c r="AY506" s="1" t="inlineStr">
        <is>
          <t>ROZPOCET</t>
        </is>
      </c>
      <c r="BE506" s="31">
        <f>IF(N506="základná",J506,0)</f>
        <v/>
      </c>
      <c r="BF506" s="31">
        <f>IF(N506="znížená",J506,0)</f>
        <v/>
      </c>
      <c r="BG506" s="31">
        <f>IF(N506="zákl. prenesená",J506,0)</f>
        <v/>
      </c>
      <c r="BH506" s="31">
        <f>IF(N506="zníž. prenesená",J506,0)</f>
        <v/>
      </c>
      <c r="BI506" s="31">
        <f>IF(N506="nulová",J506,0)</f>
        <v/>
      </c>
      <c r="BJ506" s="1" t="inlineStr">
        <is>
          <t>2</t>
        </is>
      </c>
      <c r="BK506" s="31">
        <f>ROUND(I506*H506,2)</f>
        <v/>
      </c>
      <c r="BL506" s="1" t="inlineStr">
        <is>
          <t>16</t>
        </is>
      </c>
      <c r="BM506" s="1" t="inlineStr">
        <is>
          <t>-567177556</t>
        </is>
      </c>
    </row>
    <row r="507">
      <c r="D507" s="79" t="inlineStr">
        <is>
          <t>VV</t>
        </is>
      </c>
      <c r="F507" s="80" t="inlineStr">
        <is>
          <t>5 ks (výpis 013, D5)</t>
        </is>
      </c>
      <c r="H507" s="106" t="n">
        <v>5</v>
      </c>
      <c r="AT507" s="1" t="inlineStr">
        <is>
          <t>VV</t>
        </is>
      </c>
      <c r="AU507" s="1" t="inlineStr">
        <is>
          <t>2</t>
        </is>
      </c>
      <c r="AV507" s="2" t="inlineStr">
        <is>
          <t>2</t>
        </is>
      </c>
      <c r="AW507" s="2" t="inlineStr">
        <is>
          <t>True</t>
        </is>
      </c>
      <c r="AX507" s="2" t="inlineStr">
        <is>
          <t>1</t>
        </is>
      </c>
      <c r="AY507" s="1" t="inlineStr">
        <is>
          <t>ROZPOCET</t>
        </is>
      </c>
    </row>
    <row r="508" ht="24" customHeight="1">
      <c r="C508" s="82" t="inlineStr">
        <is>
          <t>176</t>
        </is>
      </c>
      <c r="D508" s="82" t="inlineStr">
        <is>
          <t>M</t>
        </is>
      </c>
      <c r="E508" s="83" t="inlineStr">
        <is>
          <t>R176</t>
        </is>
      </c>
      <c r="F508" s="84" t="inlineStr">
        <is>
          <t>Dverné krídlo vnútorné jednokrídlové plné laminátové 700 x 2100 mm (ozn. D6) - dodávka</t>
        </is>
      </c>
      <c r="G508" s="85" t="inlineStr">
        <is>
          <t>ks</t>
        </is>
      </c>
      <c r="H508" s="107" t="n">
        <v>3</v>
      </c>
      <c r="I508" s="87" t="n">
        <v>126</v>
      </c>
      <c r="J508" s="87">
        <f>ROUND(I508*H508,2)</f>
        <v/>
      </c>
      <c r="K508" s="88" t="n"/>
      <c r="N508" s="46" t="inlineStr">
        <is>
          <t>základná</t>
        </is>
      </c>
      <c r="O508" s="103" t="n">
        <v>0</v>
      </c>
      <c r="P508" s="103">
        <f>O508*H508</f>
        <v/>
      </c>
      <c r="Q508" s="103" t="n">
        <v>0</v>
      </c>
      <c r="R508" s="103">
        <f>Q508*H508</f>
        <v/>
      </c>
      <c r="S508" s="103" t="n">
        <v>0</v>
      </c>
      <c r="T508" s="103">
        <f>S508*H508</f>
        <v/>
      </c>
      <c r="AR508" s="1" t="inlineStr">
        <is>
          <t>32</t>
        </is>
      </c>
      <c r="AT508" s="1" t="inlineStr">
        <is>
          <t>M</t>
        </is>
      </c>
      <c r="AU508" s="1" t="inlineStr">
        <is>
          <t>2</t>
        </is>
      </c>
      <c r="AY508" s="1" t="inlineStr">
        <is>
          <t>ROZPOCET</t>
        </is>
      </c>
      <c r="BE508" s="31">
        <f>IF(N508="základná",J508,0)</f>
        <v/>
      </c>
      <c r="BF508" s="31">
        <f>IF(N508="znížená",J508,0)</f>
        <v/>
      </c>
      <c r="BG508" s="31">
        <f>IF(N508="zákl. prenesená",J508,0)</f>
        <v/>
      </c>
      <c r="BH508" s="31">
        <f>IF(N508="zníž. prenesená",J508,0)</f>
        <v/>
      </c>
      <c r="BI508" s="31">
        <f>IF(N508="nulová",J508,0)</f>
        <v/>
      </c>
      <c r="BJ508" s="1" t="inlineStr">
        <is>
          <t>2</t>
        </is>
      </c>
      <c r="BK508" s="31">
        <f>ROUND(I508*H508,2)</f>
        <v/>
      </c>
      <c r="BL508" s="1" t="inlineStr">
        <is>
          <t>16</t>
        </is>
      </c>
      <c r="BM508" s="1" t="inlineStr">
        <is>
          <t>1463904511</t>
        </is>
      </c>
    </row>
    <row r="509">
      <c r="D509" s="79" t="inlineStr">
        <is>
          <t>VV</t>
        </is>
      </c>
      <c r="F509" s="80" t="inlineStr">
        <is>
          <t>3 ks (výpis 013, D6)</t>
        </is>
      </c>
      <c r="H509" s="106" t="n">
        <v>3</v>
      </c>
      <c r="AT509" s="1" t="inlineStr">
        <is>
          <t>VV</t>
        </is>
      </c>
      <c r="AU509" s="1" t="inlineStr">
        <is>
          <t>2</t>
        </is>
      </c>
      <c r="AV509" s="2" t="inlineStr">
        <is>
          <t>2</t>
        </is>
      </c>
      <c r="AW509" s="2" t="inlineStr">
        <is>
          <t>True</t>
        </is>
      </c>
      <c r="AX509" s="2" t="inlineStr">
        <is>
          <t>1</t>
        </is>
      </c>
      <c r="AY509" s="1" t="inlineStr">
        <is>
          <t>ROZPOCET</t>
        </is>
      </c>
    </row>
    <row r="510" ht="24" customHeight="1">
      <c r="C510" s="82" t="inlineStr">
        <is>
          <t>177</t>
        </is>
      </c>
      <c r="D510" s="82" t="inlineStr">
        <is>
          <t>M</t>
        </is>
      </c>
      <c r="E510" s="83" t="inlineStr">
        <is>
          <t>R177</t>
        </is>
      </c>
      <c r="F510" s="84" t="inlineStr">
        <is>
          <t>Dverné krídlo vnútorné bezfalcové plné laminátové 700 x 2200 mm (ozn. D7) - dodávka</t>
        </is>
      </c>
      <c r="G510" s="85" t="inlineStr">
        <is>
          <t>ks</t>
        </is>
      </c>
      <c r="H510" s="107" t="n">
        <v>1</v>
      </c>
      <c r="I510" s="87" t="n">
        <v>80</v>
      </c>
      <c r="J510" s="87">
        <f>ROUND(I510*H510,2)</f>
        <v/>
      </c>
      <c r="K510" s="88" t="n"/>
      <c r="N510" s="46" t="inlineStr">
        <is>
          <t>základná</t>
        </is>
      </c>
      <c r="O510" s="103" t="n">
        <v>0</v>
      </c>
      <c r="P510" s="103">
        <f>O510*H510</f>
        <v/>
      </c>
      <c r="Q510" s="103" t="n">
        <v>0</v>
      </c>
      <c r="R510" s="103">
        <f>Q510*H510</f>
        <v/>
      </c>
      <c r="S510" s="103" t="n">
        <v>0</v>
      </c>
      <c r="T510" s="103">
        <f>S510*H510</f>
        <v/>
      </c>
      <c r="AR510" s="1" t="inlineStr">
        <is>
          <t>32</t>
        </is>
      </c>
      <c r="AT510" s="1" t="inlineStr">
        <is>
          <t>M</t>
        </is>
      </c>
      <c r="AU510" s="1" t="inlineStr">
        <is>
          <t>2</t>
        </is>
      </c>
      <c r="AY510" s="1" t="inlineStr">
        <is>
          <t>ROZPOCET</t>
        </is>
      </c>
      <c r="BE510" s="31">
        <f>IF(N510="základná",J510,0)</f>
        <v/>
      </c>
      <c r="BF510" s="31">
        <f>IF(N510="znížená",J510,0)</f>
        <v/>
      </c>
      <c r="BG510" s="31">
        <f>IF(N510="zákl. prenesená",J510,0)</f>
        <v/>
      </c>
      <c r="BH510" s="31">
        <f>IF(N510="zníž. prenesená",J510,0)</f>
        <v/>
      </c>
      <c r="BI510" s="31">
        <f>IF(N510="nulová",J510,0)</f>
        <v/>
      </c>
      <c r="BJ510" s="1" t="inlineStr">
        <is>
          <t>2</t>
        </is>
      </c>
      <c r="BK510" s="31">
        <f>ROUND(I510*H510,2)</f>
        <v/>
      </c>
      <c r="BL510" s="1" t="inlineStr">
        <is>
          <t>16</t>
        </is>
      </c>
      <c r="BM510" s="1" t="inlineStr">
        <is>
          <t>1673573386</t>
        </is>
      </c>
    </row>
    <row r="511">
      <c r="D511" s="79" t="inlineStr">
        <is>
          <t>VV</t>
        </is>
      </c>
      <c r="F511" s="80" t="inlineStr">
        <is>
          <t>1 ks (výpis 013, D7)</t>
        </is>
      </c>
      <c r="H511" s="106" t="n">
        <v>1</v>
      </c>
      <c r="AT511" s="1" t="inlineStr">
        <is>
          <t>VV</t>
        </is>
      </c>
      <c r="AU511" s="1" t="inlineStr">
        <is>
          <t>2</t>
        </is>
      </c>
      <c r="AV511" s="2" t="inlineStr">
        <is>
          <t>2</t>
        </is>
      </c>
      <c r="AW511" s="2" t="inlineStr">
        <is>
          <t>True</t>
        </is>
      </c>
      <c r="AX511" s="2" t="inlineStr">
        <is>
          <t>1</t>
        </is>
      </c>
      <c r="AY511" s="1" t="inlineStr">
        <is>
          <t>ROZPOCET</t>
        </is>
      </c>
    </row>
    <row r="512" ht="36" customHeight="1">
      <c r="C512" s="72" t="inlineStr">
        <is>
          <t>178</t>
        </is>
      </c>
      <c r="D512" s="72" t="inlineStr">
        <is>
          <t>K</t>
        </is>
      </c>
      <c r="E512" s="73" t="inlineStr">
        <is>
          <t>766662112.S</t>
        </is>
      </c>
      <c r="F512" s="74" t="inlineStr">
        <is>
          <t>Montáž dverového krídla otočného jednokrídlového poldrážkového, do existujúcej zárubne, vrátane kovania</t>
        </is>
      </c>
      <c r="G512" s="75" t="inlineStr">
        <is>
          <t>ks</t>
        </is>
      </c>
      <c r="H512" s="105" t="n">
        <v>9</v>
      </c>
      <c r="I512" s="77" t="n">
        <v>29.54</v>
      </c>
      <c r="J512" s="77">
        <f>ROUND(I512*H512,2)</f>
        <v/>
      </c>
      <c r="K512" s="78" t="inlineStr">
        <is>
          <t>CENEKON 2026/02</t>
        </is>
      </c>
      <c r="N512" s="46" t="inlineStr">
        <is>
          <t>základná</t>
        </is>
      </c>
      <c r="O512" s="103" t="n">
        <v>0</v>
      </c>
      <c r="P512" s="103">
        <f>O512*H512</f>
        <v/>
      </c>
      <c r="Q512" s="103" t="n">
        <v>0</v>
      </c>
      <c r="R512" s="103">
        <f>Q512*H512</f>
        <v/>
      </c>
      <c r="S512" s="103" t="n">
        <v>0</v>
      </c>
      <c r="T512" s="103">
        <f>S512*H512</f>
        <v/>
      </c>
      <c r="AR512" s="1" t="inlineStr">
        <is>
          <t>16</t>
        </is>
      </c>
      <c r="AT512" s="1" t="inlineStr">
        <is>
          <t>K</t>
        </is>
      </c>
      <c r="AU512" s="1" t="inlineStr">
        <is>
          <t>2</t>
        </is>
      </c>
      <c r="AY512" s="1" t="inlineStr">
        <is>
          <t>ROZPOCET</t>
        </is>
      </c>
      <c r="BE512" s="31">
        <f>IF(N512="základná",J512,0)</f>
        <v/>
      </c>
      <c r="BF512" s="31">
        <f>IF(N512="znížená",J512,0)</f>
        <v/>
      </c>
      <c r="BG512" s="31">
        <f>IF(N512="zákl. prenesená",J512,0)</f>
        <v/>
      </c>
      <c r="BH512" s="31">
        <f>IF(N512="zníž. prenesená",J512,0)</f>
        <v/>
      </c>
      <c r="BI512" s="31">
        <f>IF(N512="nulová",J512,0)</f>
        <v/>
      </c>
      <c r="BJ512" s="1" t="inlineStr">
        <is>
          <t>2</t>
        </is>
      </c>
      <c r="BK512" s="31">
        <f>ROUND(I512*H512,2)</f>
        <v/>
      </c>
      <c r="BL512" s="1" t="inlineStr">
        <is>
          <t>16</t>
        </is>
      </c>
      <c r="BM512" s="1" t="inlineStr">
        <is>
          <t>-389719702</t>
        </is>
      </c>
    </row>
    <row r="513">
      <c r="D513" s="79" t="inlineStr">
        <is>
          <t>VV</t>
        </is>
      </c>
      <c r="F513" s="80" t="inlineStr">
        <is>
          <t>jednokrídlové dvere D4 + 5 × D5 + 3 × D6 (výpis 013) = 9 ks</t>
        </is>
      </c>
      <c r="H513" s="106" t="n">
        <v>9</v>
      </c>
      <c r="AT513" s="1" t="inlineStr">
        <is>
          <t>VV</t>
        </is>
      </c>
      <c r="AU513" s="1" t="inlineStr">
        <is>
          <t>2</t>
        </is>
      </c>
      <c r="AV513" s="2" t="inlineStr">
        <is>
          <t>2</t>
        </is>
      </c>
      <c r="AW513" s="2" t="inlineStr">
        <is>
          <t>True</t>
        </is>
      </c>
      <c r="AX513" s="2" t="inlineStr">
        <is>
          <t>1</t>
        </is>
      </c>
      <c r="AY513" s="1" t="inlineStr">
        <is>
          <t>ROZPOCET</t>
        </is>
      </c>
    </row>
    <row r="514" ht="36" customHeight="1">
      <c r="C514" s="72" t="inlineStr">
        <is>
          <t>179</t>
        </is>
      </c>
      <c r="D514" s="72" t="inlineStr">
        <is>
          <t>K</t>
        </is>
      </c>
      <c r="E514" s="73" t="inlineStr">
        <is>
          <t>766662132.S</t>
        </is>
      </c>
      <c r="F514" s="74" t="inlineStr">
        <is>
          <t>Montáž dverového krídla otočného dvojkrídlového poldrážkového, do existujúcej zárubne, vrátane kovania</t>
        </is>
      </c>
      <c r="G514" s="75" t="inlineStr">
        <is>
          <t>ks</t>
        </is>
      </c>
      <c r="H514" s="105" t="n">
        <v>1</v>
      </c>
      <c r="I514" s="77" t="n">
        <v>57.38</v>
      </c>
      <c r="J514" s="77">
        <f>ROUND(I514*H514,2)</f>
        <v/>
      </c>
      <c r="K514" s="78" t="inlineStr">
        <is>
          <t>CENEKON 2026/02</t>
        </is>
      </c>
      <c r="N514" s="46" t="inlineStr">
        <is>
          <t>základná</t>
        </is>
      </c>
      <c r="O514" s="103" t="n">
        <v>0</v>
      </c>
      <c r="P514" s="103">
        <f>O514*H514</f>
        <v/>
      </c>
      <c r="Q514" s="103" t="n">
        <v>0</v>
      </c>
      <c r="R514" s="103">
        <f>Q514*H514</f>
        <v/>
      </c>
      <c r="S514" s="103" t="n">
        <v>0</v>
      </c>
      <c r="T514" s="103">
        <f>S514*H514</f>
        <v/>
      </c>
      <c r="AR514" s="1" t="inlineStr">
        <is>
          <t>16</t>
        </is>
      </c>
      <c r="AT514" s="1" t="inlineStr">
        <is>
          <t>K</t>
        </is>
      </c>
      <c r="AU514" s="1" t="inlineStr">
        <is>
          <t>2</t>
        </is>
      </c>
      <c r="AY514" s="1" t="inlineStr">
        <is>
          <t>ROZPOCET</t>
        </is>
      </c>
      <c r="BE514" s="31">
        <f>IF(N514="základná",J514,0)</f>
        <v/>
      </c>
      <c r="BF514" s="31">
        <f>IF(N514="znížená",J514,0)</f>
        <v/>
      </c>
      <c r="BG514" s="31">
        <f>IF(N514="zákl. prenesená",J514,0)</f>
        <v/>
      </c>
      <c r="BH514" s="31">
        <f>IF(N514="zníž. prenesená",J514,0)</f>
        <v/>
      </c>
      <c r="BI514" s="31">
        <f>IF(N514="nulová",J514,0)</f>
        <v/>
      </c>
      <c r="BJ514" s="1" t="inlineStr">
        <is>
          <t>2</t>
        </is>
      </c>
      <c r="BK514" s="31">
        <f>ROUND(I514*H514,2)</f>
        <v/>
      </c>
      <c r="BL514" s="1" t="inlineStr">
        <is>
          <t>16</t>
        </is>
      </c>
      <c r="BM514" s="1" t="inlineStr">
        <is>
          <t>-2056918820</t>
        </is>
      </c>
    </row>
    <row r="515">
      <c r="D515" s="79" t="inlineStr">
        <is>
          <t>VV</t>
        </is>
      </c>
      <c r="F515" s="80" t="inlineStr">
        <is>
          <t>dvojkrídlové dvere D3 (výpis 013) = 1 ks</t>
        </is>
      </c>
      <c r="H515" s="106" t="n">
        <v>1</v>
      </c>
      <c r="AT515" s="1" t="inlineStr">
        <is>
          <t>VV</t>
        </is>
      </c>
      <c r="AU515" s="1" t="inlineStr">
        <is>
          <t>2</t>
        </is>
      </c>
      <c r="AV515" s="2" t="inlineStr">
        <is>
          <t>2</t>
        </is>
      </c>
      <c r="AW515" s="2" t="inlineStr">
        <is>
          <t>True</t>
        </is>
      </c>
      <c r="AX515" s="2" t="inlineStr">
        <is>
          <t>1</t>
        </is>
      </c>
      <c r="AY515" s="1" t="inlineStr">
        <is>
          <t>ROZPOCET</t>
        </is>
      </c>
    </row>
    <row r="516" ht="24" customHeight="1">
      <c r="C516" s="72" t="inlineStr">
        <is>
          <t>180</t>
        </is>
      </c>
      <c r="D516" s="72" t="inlineStr">
        <is>
          <t>K</t>
        </is>
      </c>
      <c r="E516" s="73" t="inlineStr">
        <is>
          <t>R180</t>
        </is>
      </c>
      <c r="F516" s="74" t="inlineStr">
        <is>
          <t>Vonkajšia žalúzia NEVA Z-90 s elektromotorom a vodiacimi lištami - dodávka</t>
        </is>
      </c>
      <c r="G516" s="75" t="inlineStr">
        <is>
          <t>m2</t>
        </is>
      </c>
      <c r="H516" s="105" t="n">
        <v>42.89</v>
      </c>
      <c r="I516" s="77" t="n">
        <v>279</v>
      </c>
      <c r="J516" s="77">
        <f>ROUND(I516*H516,2)</f>
        <v/>
      </c>
      <c r="K516" s="78" t="n"/>
      <c r="N516" s="46" t="inlineStr">
        <is>
          <t>základná</t>
        </is>
      </c>
      <c r="O516" s="103" t="n">
        <v>0</v>
      </c>
      <c r="P516" s="103">
        <f>O516*H516</f>
        <v/>
      </c>
      <c r="Q516" s="103" t="n">
        <v>0</v>
      </c>
      <c r="R516" s="103">
        <f>Q516*H516</f>
        <v/>
      </c>
      <c r="S516" s="103" t="n">
        <v>0</v>
      </c>
      <c r="T516" s="103">
        <f>S516*H516</f>
        <v/>
      </c>
      <c r="AR516" s="1" t="inlineStr">
        <is>
          <t>16</t>
        </is>
      </c>
      <c r="AT516" s="1" t="inlineStr">
        <is>
          <t>K</t>
        </is>
      </c>
      <c r="AU516" s="1" t="inlineStr">
        <is>
          <t>2</t>
        </is>
      </c>
      <c r="AY516" s="1" t="inlineStr">
        <is>
          <t>ROZPOCET</t>
        </is>
      </c>
      <c r="BE516" s="31">
        <f>IF(N516="základná",J516,0)</f>
        <v/>
      </c>
      <c r="BF516" s="31">
        <f>IF(N516="znížená",J516,0)</f>
        <v/>
      </c>
      <c r="BG516" s="31">
        <f>IF(N516="zákl. prenesená",J516,0)</f>
        <v/>
      </c>
      <c r="BH516" s="31">
        <f>IF(N516="zníž. prenesená",J516,0)</f>
        <v/>
      </c>
      <c r="BI516" s="31">
        <f>IF(N516="nulová",J516,0)</f>
        <v/>
      </c>
      <c r="BJ516" s="1" t="inlineStr">
        <is>
          <t>2</t>
        </is>
      </c>
      <c r="BK516" s="31">
        <f>ROUND(I516*H516,2)</f>
        <v/>
      </c>
      <c r="BL516" s="1" t="inlineStr">
        <is>
          <t>16</t>
        </is>
      </c>
      <c r="BM516" s="1" t="inlineStr">
        <is>
          <t>2019943464</t>
        </is>
      </c>
    </row>
    <row r="517">
      <c r="D517" s="79" t="inlineStr">
        <is>
          <t>VV</t>
        </is>
      </c>
      <c r="F517" s="80" t="inlineStr">
        <is>
          <t>11 ks: O1 2,337 + D1 4,959 + O2 2,07 + O9 0,675 + O4 12,54 + O5 13,68 + O3 6,63 = 42,89 (005: značky ŽK)</t>
        </is>
      </c>
      <c r="H517" s="106" t="n">
        <v>42.89</v>
      </c>
      <c r="AT517" s="1" t="inlineStr">
        <is>
          <t>VV</t>
        </is>
      </c>
      <c r="AU517" s="1" t="inlineStr">
        <is>
          <t>2</t>
        </is>
      </c>
      <c r="AV517" s="2" t="inlineStr">
        <is>
          <t>2</t>
        </is>
      </c>
      <c r="AW517" s="2" t="inlineStr">
        <is>
          <t>True</t>
        </is>
      </c>
      <c r="AX517" s="2" t="inlineStr">
        <is>
          <t>1</t>
        </is>
      </c>
      <c r="AY517" s="1" t="inlineStr">
        <is>
          <t>ROZPOCET</t>
        </is>
      </c>
    </row>
    <row r="518" ht="24" customHeight="1">
      <c r="C518" s="72" t="inlineStr">
        <is>
          <t>181</t>
        </is>
      </c>
      <c r="D518" s="72" t="inlineStr">
        <is>
          <t>K</t>
        </is>
      </c>
      <c r="E518" s="73" t="inlineStr">
        <is>
          <t>R181</t>
        </is>
      </c>
      <c r="F518" s="74" t="inlineStr">
        <is>
          <t>Podkrovné skladacie schody FAKRO LWK Komfort 280 70 x 130 cm - dodávka</t>
        </is>
      </c>
      <c r="G518" s="75" t="inlineStr">
        <is>
          <t>ks</t>
        </is>
      </c>
      <c r="H518" s="105" t="n">
        <v>1</v>
      </c>
      <c r="I518" s="77" t="n">
        <v>153</v>
      </c>
      <c r="J518" s="77">
        <f>ROUND(I518*H518,2)</f>
        <v/>
      </c>
      <c r="K518" s="78" t="n"/>
      <c r="N518" s="46" t="inlineStr">
        <is>
          <t>základná</t>
        </is>
      </c>
      <c r="O518" s="103" t="n">
        <v>0</v>
      </c>
      <c r="P518" s="103">
        <f>O518*H518</f>
        <v/>
      </c>
      <c r="Q518" s="103" t="n">
        <v>0</v>
      </c>
      <c r="R518" s="103">
        <f>Q518*H518</f>
        <v/>
      </c>
      <c r="S518" s="103" t="n">
        <v>0</v>
      </c>
      <c r="T518" s="103">
        <f>S518*H518</f>
        <v/>
      </c>
      <c r="AR518" s="1" t="inlineStr">
        <is>
          <t>16</t>
        </is>
      </c>
      <c r="AT518" s="1" t="inlineStr">
        <is>
          <t>K</t>
        </is>
      </c>
      <c r="AU518" s="1" t="inlineStr">
        <is>
          <t>2</t>
        </is>
      </c>
      <c r="AY518" s="1" t="inlineStr">
        <is>
          <t>ROZPOCET</t>
        </is>
      </c>
      <c r="BE518" s="31">
        <f>IF(N518="základná",J518,0)</f>
        <v/>
      </c>
      <c r="BF518" s="31">
        <f>IF(N518="znížená",J518,0)</f>
        <v/>
      </c>
      <c r="BG518" s="31">
        <f>IF(N518="zákl. prenesená",J518,0)</f>
        <v/>
      </c>
      <c r="BH518" s="31">
        <f>IF(N518="zníž. prenesená",J518,0)</f>
        <v/>
      </c>
      <c r="BI518" s="31">
        <f>IF(N518="nulová",J518,0)</f>
        <v/>
      </c>
      <c r="BJ518" s="1" t="inlineStr">
        <is>
          <t>2</t>
        </is>
      </c>
      <c r="BK518" s="31">
        <f>ROUND(I518*H518,2)</f>
        <v/>
      </c>
      <c r="BL518" s="1" t="inlineStr">
        <is>
          <t>16</t>
        </is>
      </c>
      <c r="BM518" s="1" t="inlineStr">
        <is>
          <t>-578807289</t>
        </is>
      </c>
    </row>
    <row r="519">
      <c r="D519" s="79" t="inlineStr">
        <is>
          <t>VV</t>
        </is>
      </c>
      <c r="F519" s="80" t="inlineStr">
        <is>
          <t>1 ks (005 legenda RS)</t>
        </is>
      </c>
      <c r="H519" s="106" t="n">
        <v>1</v>
      </c>
      <c r="AT519" s="1" t="inlineStr">
        <is>
          <t>VV</t>
        </is>
      </c>
      <c r="AU519" s="1" t="inlineStr">
        <is>
          <t>2</t>
        </is>
      </c>
      <c r="AV519" s="2" t="inlineStr">
        <is>
          <t>2</t>
        </is>
      </c>
      <c r="AW519" s="2" t="inlineStr">
        <is>
          <t>True</t>
        </is>
      </c>
      <c r="AX519" s="2" t="inlineStr">
        <is>
          <t>1</t>
        </is>
      </c>
      <c r="AY519" s="1" t="inlineStr">
        <is>
          <t>ROZPOCET</t>
        </is>
      </c>
    </row>
    <row r="520" ht="24" customHeight="1">
      <c r="C520" s="82" t="inlineStr">
        <is>
          <t>182</t>
        </is>
      </c>
      <c r="D520" s="82" t="inlineStr">
        <is>
          <t>M</t>
        </is>
      </c>
      <c r="E520" s="83" t="inlineStr">
        <is>
          <t>R182</t>
        </is>
      </c>
      <c r="F520" s="84" t="inlineStr">
        <is>
          <t>Terasová podlaha z WPC dosiek komplet (dosky, hliníkové nosníky, klipy, skrutky) - dodávka</t>
        </is>
      </c>
      <c r="G520" s="85" t="inlineStr">
        <is>
          <t>m2</t>
        </is>
      </c>
      <c r="H520" s="107" t="n">
        <v>32.78</v>
      </c>
      <c r="I520" s="87" t="n">
        <v>65.04000000000001</v>
      </c>
      <c r="J520" s="87">
        <f>ROUND(I520*H520,2)</f>
        <v/>
      </c>
      <c r="K520" s="88" t="n"/>
      <c r="N520" s="46" t="inlineStr">
        <is>
          <t>základná</t>
        </is>
      </c>
      <c r="O520" s="103" t="n">
        <v>0</v>
      </c>
      <c r="P520" s="103">
        <f>O520*H520</f>
        <v/>
      </c>
      <c r="Q520" s="103" t="n">
        <v>0</v>
      </c>
      <c r="R520" s="103">
        <f>Q520*H520</f>
        <v/>
      </c>
      <c r="S520" s="103" t="n">
        <v>0</v>
      </c>
      <c r="T520" s="103">
        <f>S520*H520</f>
        <v/>
      </c>
      <c r="AR520" s="1" t="inlineStr">
        <is>
          <t>32</t>
        </is>
      </c>
      <c r="AT520" s="1" t="inlineStr">
        <is>
          <t>M</t>
        </is>
      </c>
      <c r="AU520" s="1" t="inlineStr">
        <is>
          <t>2</t>
        </is>
      </c>
      <c r="AY520" s="1" t="inlineStr">
        <is>
          <t>ROZPOCET</t>
        </is>
      </c>
      <c r="BE520" s="31">
        <f>IF(N520="základná",J520,0)</f>
        <v/>
      </c>
      <c r="BF520" s="31">
        <f>IF(N520="znížená",J520,0)</f>
        <v/>
      </c>
      <c r="BG520" s="31">
        <f>IF(N520="zákl. prenesená",J520,0)</f>
        <v/>
      </c>
      <c r="BH520" s="31">
        <f>IF(N520="zníž. prenesená",J520,0)</f>
        <v/>
      </c>
      <c r="BI520" s="31">
        <f>IF(N520="nulová",J520,0)</f>
        <v/>
      </c>
      <c r="BJ520" s="1" t="inlineStr">
        <is>
          <t>2</t>
        </is>
      </c>
      <c r="BK520" s="31">
        <f>ROUND(I520*H520,2)</f>
        <v/>
      </c>
      <c r="BL520" s="1" t="inlineStr">
        <is>
          <t>16</t>
        </is>
      </c>
      <c r="BM520" s="1" t="inlineStr">
        <is>
          <t>-857925725</t>
        </is>
      </c>
    </row>
    <row r="521">
      <c r="D521" s="79" t="inlineStr">
        <is>
          <t>VV</t>
        </is>
      </c>
      <c r="F521" s="80" t="inlineStr">
        <is>
          <t>V009: 32,78 = 32,78</t>
        </is>
      </c>
      <c r="H521" s="106" t="n">
        <v>32.78</v>
      </c>
      <c r="AT521" s="1" t="inlineStr">
        <is>
          <t>VV</t>
        </is>
      </c>
      <c r="AU521" s="1" t="inlineStr">
        <is>
          <t>2</t>
        </is>
      </c>
      <c r="AV521" s="2" t="inlineStr">
        <is>
          <t>2</t>
        </is>
      </c>
      <c r="AW521" s="2" t="inlineStr">
        <is>
          <t>True</t>
        </is>
      </c>
      <c r="AX521" s="2" t="inlineStr">
        <is>
          <t>1</t>
        </is>
      </c>
      <c r="AY521" s="1" t="inlineStr">
        <is>
          <t>ROZPOCET</t>
        </is>
      </c>
    </row>
    <row r="522" ht="24" customHeight="1">
      <c r="C522" s="72" t="inlineStr">
        <is>
          <t>183</t>
        </is>
      </c>
      <c r="D522" s="72" t="inlineStr">
        <is>
          <t>K</t>
        </is>
      </c>
      <c r="E522" s="73" t="inlineStr">
        <is>
          <t>R183</t>
        </is>
      </c>
      <c r="F522" s="74" t="inlineStr">
        <is>
          <t>Montáž podkrovných skladacích schodov do SDK podhľadu vrátane osadenia rámu a zapravenia</t>
        </is>
      </c>
      <c r="G522" s="75" t="inlineStr">
        <is>
          <t>ks</t>
        </is>
      </c>
      <c r="H522" s="105" t="n">
        <v>1</v>
      </c>
      <c r="I522" s="77" t="n">
        <v>102.17</v>
      </c>
      <c r="J522" s="77">
        <f>ROUND(I522*H522,2)</f>
        <v/>
      </c>
      <c r="K522" s="78" t="n"/>
      <c r="N522" s="46" t="inlineStr">
        <is>
          <t>základná</t>
        </is>
      </c>
      <c r="O522" s="103" t="n">
        <v>0</v>
      </c>
      <c r="P522" s="103">
        <f>O522*H522</f>
        <v/>
      </c>
      <c r="Q522" s="103" t="n">
        <v>0</v>
      </c>
      <c r="R522" s="103">
        <f>Q522*H522</f>
        <v/>
      </c>
      <c r="S522" s="103" t="n">
        <v>0</v>
      </c>
      <c r="T522" s="103">
        <f>S522*H522</f>
        <v/>
      </c>
      <c r="AR522" s="1" t="inlineStr">
        <is>
          <t>16</t>
        </is>
      </c>
      <c r="AT522" s="1" t="inlineStr">
        <is>
          <t>K</t>
        </is>
      </c>
      <c r="AU522" s="1" t="inlineStr">
        <is>
          <t>2</t>
        </is>
      </c>
      <c r="AY522" s="1" t="inlineStr">
        <is>
          <t>ROZPOCET</t>
        </is>
      </c>
      <c r="BE522" s="31">
        <f>IF(N522="základná",J522,0)</f>
        <v/>
      </c>
      <c r="BF522" s="31">
        <f>IF(N522="znížená",J522,0)</f>
        <v/>
      </c>
      <c r="BG522" s="31">
        <f>IF(N522="zákl. prenesená",J522,0)</f>
        <v/>
      </c>
      <c r="BH522" s="31">
        <f>IF(N522="zníž. prenesená",J522,0)</f>
        <v/>
      </c>
      <c r="BI522" s="31">
        <f>IF(N522="nulová",J522,0)</f>
        <v/>
      </c>
      <c r="BJ522" s="1" t="inlineStr">
        <is>
          <t>2</t>
        </is>
      </c>
      <c r="BK522" s="31">
        <f>ROUND(I522*H522,2)</f>
        <v/>
      </c>
      <c r="BL522" s="1" t="inlineStr">
        <is>
          <t>16</t>
        </is>
      </c>
      <c r="BM522" s="1" t="inlineStr">
        <is>
          <t>120847341</t>
        </is>
      </c>
    </row>
    <row r="523">
      <c r="D523" s="79" t="inlineStr">
        <is>
          <t>VV</t>
        </is>
      </c>
      <c r="F523" s="80" t="inlineStr">
        <is>
          <t>1 ks (005 legenda RS)</t>
        </is>
      </c>
      <c r="H523" s="106" t="n">
        <v>1</v>
      </c>
      <c r="AT523" s="1" t="inlineStr">
        <is>
          <t>VV</t>
        </is>
      </c>
      <c r="AU523" s="1" t="inlineStr">
        <is>
          <t>2</t>
        </is>
      </c>
      <c r="AV523" s="2" t="inlineStr">
        <is>
          <t>2</t>
        </is>
      </c>
      <c r="AW523" s="2" t="inlineStr">
        <is>
          <t>True</t>
        </is>
      </c>
      <c r="AX523" s="2" t="inlineStr">
        <is>
          <t>1</t>
        </is>
      </c>
      <c r="AY523" s="1" t="inlineStr">
        <is>
          <t>ROZPOCET</t>
        </is>
      </c>
    </row>
    <row r="524" ht="36" customHeight="1">
      <c r="C524" s="72" t="inlineStr">
        <is>
          <t>184</t>
        </is>
      </c>
      <c r="D524" s="72" t="inlineStr">
        <is>
          <t>K</t>
        </is>
      </c>
      <c r="E524" s="73" t="inlineStr">
        <is>
          <t>R184</t>
        </is>
      </c>
      <c r="F524" s="74" t="inlineStr">
        <is>
          <t>Montáž vonkajšej žalúzie s elektromotorom do podomietkového kastlíka vrátane vodiacich líšt (bez elektroinštalácie)</t>
        </is>
      </c>
      <c r="G524" s="75" t="inlineStr">
        <is>
          <t>ks</t>
        </is>
      </c>
      <c r="H524" s="105" t="n">
        <v>11</v>
      </c>
      <c r="I524" s="77" t="n">
        <v>100</v>
      </c>
      <c r="J524" s="77">
        <f>ROUND(I524*H524,2)</f>
        <v/>
      </c>
      <c r="K524" s="78" t="n"/>
      <c r="N524" s="46" t="inlineStr">
        <is>
          <t>základná</t>
        </is>
      </c>
      <c r="O524" s="103" t="n">
        <v>0</v>
      </c>
      <c r="P524" s="103">
        <f>O524*H524</f>
        <v/>
      </c>
      <c r="Q524" s="103" t="n">
        <v>0</v>
      </c>
      <c r="R524" s="103">
        <f>Q524*H524</f>
        <v/>
      </c>
      <c r="S524" s="103" t="n">
        <v>0</v>
      </c>
      <c r="T524" s="103">
        <f>S524*H524</f>
        <v/>
      </c>
      <c r="AR524" s="1" t="inlineStr">
        <is>
          <t>16</t>
        </is>
      </c>
      <c r="AT524" s="1" t="inlineStr">
        <is>
          <t>K</t>
        </is>
      </c>
      <c r="AU524" s="1" t="inlineStr">
        <is>
          <t>2</t>
        </is>
      </c>
      <c r="AY524" s="1" t="inlineStr">
        <is>
          <t>ROZPOCET</t>
        </is>
      </c>
      <c r="BE524" s="31">
        <f>IF(N524="základná",J524,0)</f>
        <v/>
      </c>
      <c r="BF524" s="31">
        <f>IF(N524="znížená",J524,0)</f>
        <v/>
      </c>
      <c r="BG524" s="31">
        <f>IF(N524="zákl. prenesená",J524,0)</f>
        <v/>
      </c>
      <c r="BH524" s="31">
        <f>IF(N524="zníž. prenesená",J524,0)</f>
        <v/>
      </c>
      <c r="BI524" s="31">
        <f>IF(N524="nulová",J524,0)</f>
        <v/>
      </c>
      <c r="BJ524" s="1" t="inlineStr">
        <is>
          <t>2</t>
        </is>
      </c>
      <c r="BK524" s="31">
        <f>ROUND(I524*H524,2)</f>
        <v/>
      </c>
      <c r="BL524" s="1" t="inlineStr">
        <is>
          <t>16</t>
        </is>
      </c>
      <c r="BM524" s="1" t="inlineStr">
        <is>
          <t>208842708</t>
        </is>
      </c>
    </row>
    <row r="525">
      <c r="D525" s="79" t="inlineStr">
        <is>
          <t>VV</t>
        </is>
      </c>
      <c r="F525" s="80" t="inlineStr">
        <is>
          <t>11 žalúzií (005: značky ŽK pri O1, D1, O2, O9, 2× O4, 3× O5, 2× O3) = 11</t>
        </is>
      </c>
      <c r="H525" s="106" t="n">
        <v>11</v>
      </c>
      <c r="AT525" s="1" t="inlineStr">
        <is>
          <t>VV</t>
        </is>
      </c>
      <c r="AU525" s="1" t="inlineStr">
        <is>
          <t>2</t>
        </is>
      </c>
      <c r="AV525" s="2" t="inlineStr">
        <is>
          <t>2</t>
        </is>
      </c>
      <c r="AW525" s="2" t="inlineStr">
        <is>
          <t>True</t>
        </is>
      </c>
      <c r="AX525" s="2" t="inlineStr">
        <is>
          <t>1</t>
        </is>
      </c>
      <c r="AY525" s="1" t="inlineStr">
        <is>
          <t>ROZPOCET</t>
        </is>
      </c>
    </row>
    <row r="526" ht="24" customHeight="1">
      <c r="C526" s="72" t="inlineStr">
        <is>
          <t>185</t>
        </is>
      </c>
      <c r="D526" s="72" t="inlineStr">
        <is>
          <t>K</t>
        </is>
      </c>
      <c r="E526" s="73" t="inlineStr">
        <is>
          <t>R185</t>
        </is>
      </c>
      <c r="F526" s="74" t="inlineStr">
        <is>
          <t>Montáž terasovej podlahy z WPC dosiek na hliníkových nosníkoch a rektifikovateľných terčoch</t>
        </is>
      </c>
      <c r="G526" s="75" t="inlineStr">
        <is>
          <t>m2</t>
        </is>
      </c>
      <c r="H526" s="105" t="n">
        <v>32.78</v>
      </c>
      <c r="I526" s="77" t="n">
        <v>27</v>
      </c>
      <c r="J526" s="77">
        <f>ROUND(I526*H526,2)</f>
        <v/>
      </c>
      <c r="K526" s="78" t="n"/>
      <c r="N526" s="46" t="inlineStr">
        <is>
          <t>základná</t>
        </is>
      </c>
      <c r="O526" s="103" t="n">
        <v>0</v>
      </c>
      <c r="P526" s="103">
        <f>O526*H526</f>
        <v/>
      </c>
      <c r="Q526" s="103" t="n">
        <v>0</v>
      </c>
      <c r="R526" s="103">
        <f>Q526*H526</f>
        <v/>
      </c>
      <c r="S526" s="103" t="n">
        <v>0</v>
      </c>
      <c r="T526" s="103">
        <f>S526*H526</f>
        <v/>
      </c>
      <c r="AR526" s="1" t="inlineStr">
        <is>
          <t>16</t>
        </is>
      </c>
      <c r="AT526" s="1" t="inlineStr">
        <is>
          <t>K</t>
        </is>
      </c>
      <c r="AU526" s="1" t="inlineStr">
        <is>
          <t>2</t>
        </is>
      </c>
      <c r="AY526" s="1" t="inlineStr">
        <is>
          <t>ROZPOCET</t>
        </is>
      </c>
      <c r="BE526" s="31">
        <f>IF(N526="základná",J526,0)</f>
        <v/>
      </c>
      <c r="BF526" s="31">
        <f>IF(N526="znížená",J526,0)</f>
        <v/>
      </c>
      <c r="BG526" s="31">
        <f>IF(N526="zákl. prenesená",J526,0)</f>
        <v/>
      </c>
      <c r="BH526" s="31">
        <f>IF(N526="zníž. prenesená",J526,0)</f>
        <v/>
      </c>
      <c r="BI526" s="31">
        <f>IF(N526="nulová",J526,0)</f>
        <v/>
      </c>
      <c r="BJ526" s="1" t="inlineStr">
        <is>
          <t>2</t>
        </is>
      </c>
      <c r="BK526" s="31">
        <f>ROUND(I526*H526,2)</f>
        <v/>
      </c>
      <c r="BL526" s="1" t="inlineStr">
        <is>
          <t>16</t>
        </is>
      </c>
      <c r="BM526" s="1" t="inlineStr">
        <is>
          <t>-483746904</t>
        </is>
      </c>
    </row>
    <row r="527">
      <c r="D527" s="79" t="inlineStr">
        <is>
          <t>VV</t>
        </is>
      </c>
      <c r="F527" s="80" t="inlineStr">
        <is>
          <t>V009: 32,78 = 32,78</t>
        </is>
      </c>
      <c r="H527" s="106" t="n">
        <v>32.78</v>
      </c>
      <c r="AT527" s="1" t="inlineStr">
        <is>
          <t>VV</t>
        </is>
      </c>
      <c r="AU527" s="1" t="inlineStr">
        <is>
          <t>2</t>
        </is>
      </c>
      <c r="AV527" s="2" t="inlineStr">
        <is>
          <t>2</t>
        </is>
      </c>
      <c r="AW527" s="2" t="inlineStr">
        <is>
          <t>True</t>
        </is>
      </c>
      <c r="AX527" s="2" t="inlineStr">
        <is>
          <t>1</t>
        </is>
      </c>
      <c r="AY527" s="1" t="inlineStr">
        <is>
          <t>ROZPOCET</t>
        </is>
      </c>
    </row>
    <row r="528" ht="36" customHeight="1">
      <c r="C528" s="82" t="inlineStr">
        <is>
          <t>186</t>
        </is>
      </c>
      <c r="D528" s="82" t="inlineStr">
        <is>
          <t>M</t>
        </is>
      </c>
      <c r="E528" s="83" t="inlineStr">
        <is>
          <t>R186</t>
        </is>
      </c>
      <c r="F528" s="84" t="inlineStr">
        <is>
          <t>Obložková zárubňa pre jednokrídlové dvere výšky 2100 mm, stena hr. 180 mm, povrch CPL biely - dodávka</t>
        </is>
      </c>
      <c r="G528" s="85" t="inlineStr">
        <is>
          <t>ks</t>
        </is>
      </c>
      <c r="H528" s="107" t="n">
        <v>9</v>
      </c>
      <c r="I528" s="87" t="n">
        <v>162.8</v>
      </c>
      <c r="J528" s="87">
        <f>ROUND(I528*H528,2)</f>
        <v/>
      </c>
      <c r="K528" s="88" t="n"/>
      <c r="N528" s="46" t="inlineStr">
        <is>
          <t>základná</t>
        </is>
      </c>
      <c r="O528" s="103" t="n">
        <v>0</v>
      </c>
      <c r="P528" s="103">
        <f>O528*H528</f>
        <v/>
      </c>
      <c r="Q528" s="103" t="n">
        <v>0</v>
      </c>
      <c r="R528" s="103">
        <f>Q528*H528</f>
        <v/>
      </c>
      <c r="S528" s="103" t="n">
        <v>0</v>
      </c>
      <c r="T528" s="103">
        <f>S528*H528</f>
        <v/>
      </c>
      <c r="AR528" s="1" t="inlineStr">
        <is>
          <t>32</t>
        </is>
      </c>
      <c r="AT528" s="1" t="inlineStr">
        <is>
          <t>M</t>
        </is>
      </c>
      <c r="AU528" s="1" t="inlineStr">
        <is>
          <t>2</t>
        </is>
      </c>
      <c r="AY528" s="1" t="inlineStr">
        <is>
          <t>ROZPOCET</t>
        </is>
      </c>
      <c r="BE528" s="31">
        <f>IF(N528="základná",J528,0)</f>
        <v/>
      </c>
      <c r="BF528" s="31">
        <f>IF(N528="znížená",J528,0)</f>
        <v/>
      </c>
      <c r="BG528" s="31">
        <f>IF(N528="zákl. prenesená",J528,0)</f>
        <v/>
      </c>
      <c r="BH528" s="31">
        <f>IF(N528="zníž. prenesená",J528,0)</f>
        <v/>
      </c>
      <c r="BI528" s="31">
        <f>IF(N528="nulová",J528,0)</f>
        <v/>
      </c>
      <c r="BJ528" s="1" t="inlineStr">
        <is>
          <t>2</t>
        </is>
      </c>
      <c r="BK528" s="31">
        <f>ROUND(I528*H528,2)</f>
        <v/>
      </c>
      <c r="BL528" s="1" t="inlineStr">
        <is>
          <t>16</t>
        </is>
      </c>
      <c r="BM528" s="1" t="inlineStr">
        <is>
          <t>-475292257</t>
        </is>
      </c>
    </row>
    <row r="529">
      <c r="D529" s="79" t="inlineStr">
        <is>
          <t>VV</t>
        </is>
      </c>
      <c r="F529" s="80" t="inlineStr">
        <is>
          <t>D4 1 + D5 5 + D6 3 (výpis 013) = 9</t>
        </is>
      </c>
      <c r="H529" s="106" t="n">
        <v>9</v>
      </c>
      <c r="AT529" s="1" t="inlineStr">
        <is>
          <t>VV</t>
        </is>
      </c>
      <c r="AU529" s="1" t="inlineStr">
        <is>
          <t>2</t>
        </is>
      </c>
      <c r="AV529" s="2" t="inlineStr">
        <is>
          <t>2</t>
        </is>
      </c>
      <c r="AW529" s="2" t="inlineStr">
        <is>
          <t>True</t>
        </is>
      </c>
      <c r="AX529" s="2" t="inlineStr">
        <is>
          <t>1</t>
        </is>
      </c>
      <c r="AY529" s="1" t="inlineStr">
        <is>
          <t>ROZPOCET</t>
        </is>
      </c>
    </row>
    <row r="530" ht="36" customHeight="1">
      <c r="C530" s="82" t="inlineStr">
        <is>
          <t>187</t>
        </is>
      </c>
      <c r="D530" s="82" t="inlineStr">
        <is>
          <t>M</t>
        </is>
      </c>
      <c r="E530" s="83" t="inlineStr">
        <is>
          <t>R187</t>
        </is>
      </c>
      <c r="F530" s="84" t="inlineStr">
        <is>
          <t>Obložková zárubňa pre dvojkrídlové dvere 1375 x 2200 mm, stena hr. 180 mm, povrch CPL biely - dodávka</t>
        </is>
      </c>
      <c r="G530" s="85" t="inlineStr">
        <is>
          <t>ks</t>
        </is>
      </c>
      <c r="H530" s="107" t="n">
        <v>1</v>
      </c>
      <c r="I530" s="87" t="n">
        <v>128.73</v>
      </c>
      <c r="J530" s="87">
        <f>ROUND(I530*H530,2)</f>
        <v/>
      </c>
      <c r="K530" s="88" t="n"/>
      <c r="N530" s="46" t="inlineStr">
        <is>
          <t>základná</t>
        </is>
      </c>
      <c r="O530" s="103" t="n">
        <v>0</v>
      </c>
      <c r="P530" s="103">
        <f>O530*H530</f>
        <v/>
      </c>
      <c r="Q530" s="103" t="n">
        <v>0</v>
      </c>
      <c r="R530" s="103">
        <f>Q530*H530</f>
        <v/>
      </c>
      <c r="S530" s="103" t="n">
        <v>0</v>
      </c>
      <c r="T530" s="103">
        <f>S530*H530</f>
        <v/>
      </c>
      <c r="AR530" s="1" t="inlineStr">
        <is>
          <t>32</t>
        </is>
      </c>
      <c r="AT530" s="1" t="inlineStr">
        <is>
          <t>M</t>
        </is>
      </c>
      <c r="AU530" s="1" t="inlineStr">
        <is>
          <t>2</t>
        </is>
      </c>
      <c r="AY530" s="1" t="inlineStr">
        <is>
          <t>ROZPOCET</t>
        </is>
      </c>
      <c r="BE530" s="31">
        <f>IF(N530="základná",J530,0)</f>
        <v/>
      </c>
      <c r="BF530" s="31">
        <f>IF(N530="znížená",J530,0)</f>
        <v/>
      </c>
      <c r="BG530" s="31">
        <f>IF(N530="zákl. prenesená",J530,0)</f>
        <v/>
      </c>
      <c r="BH530" s="31">
        <f>IF(N530="zníž. prenesená",J530,0)</f>
        <v/>
      </c>
      <c r="BI530" s="31">
        <f>IF(N530="nulová",J530,0)</f>
        <v/>
      </c>
      <c r="BJ530" s="1" t="inlineStr">
        <is>
          <t>2</t>
        </is>
      </c>
      <c r="BK530" s="31">
        <f>ROUND(I530*H530,2)</f>
        <v/>
      </c>
      <c r="BL530" s="1" t="inlineStr">
        <is>
          <t>16</t>
        </is>
      </c>
      <c r="BM530" s="1" t="inlineStr">
        <is>
          <t>1929225507</t>
        </is>
      </c>
    </row>
    <row r="531">
      <c r="D531" s="79" t="inlineStr">
        <is>
          <t>VV</t>
        </is>
      </c>
      <c r="F531" s="80" t="inlineStr">
        <is>
          <t>D3 (výpis 013) = 1</t>
        </is>
      </c>
      <c r="H531" s="106" t="n">
        <v>1</v>
      </c>
      <c r="AT531" s="1" t="inlineStr">
        <is>
          <t>VV</t>
        </is>
      </c>
      <c r="AU531" s="1" t="inlineStr">
        <is>
          <t>2</t>
        </is>
      </c>
      <c r="AV531" s="2" t="inlineStr">
        <is>
          <t>2</t>
        </is>
      </c>
      <c r="AW531" s="2" t="inlineStr">
        <is>
          <t>True</t>
        </is>
      </c>
      <c r="AX531" s="2" t="inlineStr">
        <is>
          <t>1</t>
        </is>
      </c>
      <c r="AY531" s="1" t="inlineStr">
        <is>
          <t>ROZPOCET</t>
        </is>
      </c>
    </row>
    <row r="532" ht="24" customHeight="1">
      <c r="C532" s="82" t="inlineStr">
        <is>
          <t>188</t>
        </is>
      </c>
      <c r="D532" s="82" t="inlineStr">
        <is>
          <t>M</t>
        </is>
      </c>
      <c r="E532" s="83" t="inlineStr">
        <is>
          <t>R188</t>
        </is>
      </c>
      <c r="F532" s="84" t="inlineStr">
        <is>
          <t>Skrytá hliníková zárubňa pre bezfalcové dvere 700 x 2200 mm do steny hr. 150 mm - dodávka</t>
        </is>
      </c>
      <c r="G532" s="85" t="inlineStr">
        <is>
          <t>ks</t>
        </is>
      </c>
      <c r="H532" s="107" t="n">
        <v>1</v>
      </c>
      <c r="I532" s="87" t="n">
        <v>269</v>
      </c>
      <c r="J532" s="87">
        <f>ROUND(I532*H532,2)</f>
        <v/>
      </c>
      <c r="K532" s="88" t="n"/>
      <c r="N532" s="46" t="inlineStr">
        <is>
          <t>základná</t>
        </is>
      </c>
      <c r="O532" s="103" t="n">
        <v>0</v>
      </c>
      <c r="P532" s="103">
        <f>O532*H532</f>
        <v/>
      </c>
      <c r="Q532" s="103" t="n">
        <v>0</v>
      </c>
      <c r="R532" s="103">
        <f>Q532*H532</f>
        <v/>
      </c>
      <c r="S532" s="103" t="n">
        <v>0</v>
      </c>
      <c r="T532" s="103">
        <f>S532*H532</f>
        <v/>
      </c>
      <c r="AR532" s="1" t="inlineStr">
        <is>
          <t>32</t>
        </is>
      </c>
      <c r="AT532" s="1" t="inlineStr">
        <is>
          <t>M</t>
        </is>
      </c>
      <c r="AU532" s="1" t="inlineStr">
        <is>
          <t>2</t>
        </is>
      </c>
      <c r="AY532" s="1" t="inlineStr">
        <is>
          <t>ROZPOCET</t>
        </is>
      </c>
      <c r="BE532" s="31">
        <f>IF(N532="základná",J532,0)</f>
        <v/>
      </c>
      <c r="BF532" s="31">
        <f>IF(N532="znížená",J532,0)</f>
        <v/>
      </c>
      <c r="BG532" s="31">
        <f>IF(N532="zákl. prenesená",J532,0)</f>
        <v/>
      </c>
      <c r="BH532" s="31">
        <f>IF(N532="zníž. prenesená",J532,0)</f>
        <v/>
      </c>
      <c r="BI532" s="31">
        <f>IF(N532="nulová",J532,0)</f>
        <v/>
      </c>
      <c r="BJ532" s="1" t="inlineStr">
        <is>
          <t>2</t>
        </is>
      </c>
      <c r="BK532" s="31">
        <f>ROUND(I532*H532,2)</f>
        <v/>
      </c>
      <c r="BL532" s="1" t="inlineStr">
        <is>
          <t>16</t>
        </is>
      </c>
      <c r="BM532" s="1" t="inlineStr">
        <is>
          <t>586803817</t>
        </is>
      </c>
    </row>
    <row r="533">
      <c r="D533" s="79" t="inlineStr">
        <is>
          <t>VV</t>
        </is>
      </c>
      <c r="F533" s="80" t="inlineStr">
        <is>
          <t>D7 (výpis 013) = 1</t>
        </is>
      </c>
      <c r="H533" s="106" t="n">
        <v>1</v>
      </c>
      <c r="AT533" s="1" t="inlineStr">
        <is>
          <t>VV</t>
        </is>
      </c>
      <c r="AU533" s="1" t="inlineStr">
        <is>
          <t>2</t>
        </is>
      </c>
      <c r="AV533" s="2" t="inlineStr">
        <is>
          <t>2</t>
        </is>
      </c>
      <c r="AW533" s="2" t="inlineStr">
        <is>
          <t>True</t>
        </is>
      </c>
      <c r="AX533" s="2" t="inlineStr">
        <is>
          <t>1</t>
        </is>
      </c>
      <c r="AY533" s="1" t="inlineStr">
        <is>
          <t>ROZPOCET</t>
        </is>
      </c>
    </row>
    <row r="534" ht="24" customHeight="1">
      <c r="C534" s="82" t="inlineStr">
        <is>
          <t>189</t>
        </is>
      </c>
      <c r="D534" s="82" t="inlineStr">
        <is>
          <t>M</t>
        </is>
      </c>
      <c r="E534" s="83" t="inlineStr">
        <is>
          <t>R189</t>
        </is>
      </c>
      <c r="F534" s="84" t="inlineStr">
        <is>
          <t>Kovanie vnútorných dverí - kľučka s rozetou a zámok - dodávka</t>
        </is>
      </c>
      <c r="G534" s="85" t="inlineStr">
        <is>
          <t>ks</t>
        </is>
      </c>
      <c r="H534" s="107" t="n">
        <v>11</v>
      </c>
      <c r="I534" s="87" t="n">
        <v>12.29</v>
      </c>
      <c r="J534" s="87">
        <f>ROUND(I534*H534,2)</f>
        <v/>
      </c>
      <c r="K534" s="88" t="n"/>
      <c r="N534" s="46" t="inlineStr">
        <is>
          <t>základná</t>
        </is>
      </c>
      <c r="O534" s="103" t="n">
        <v>0</v>
      </c>
      <c r="P534" s="103">
        <f>O534*H534</f>
        <v/>
      </c>
      <c r="Q534" s="103" t="n">
        <v>0</v>
      </c>
      <c r="R534" s="103">
        <f>Q534*H534</f>
        <v/>
      </c>
      <c r="S534" s="103" t="n">
        <v>0</v>
      </c>
      <c r="T534" s="103">
        <f>S534*H534</f>
        <v/>
      </c>
      <c r="AR534" s="1" t="inlineStr">
        <is>
          <t>32</t>
        </is>
      </c>
      <c r="AT534" s="1" t="inlineStr">
        <is>
          <t>M</t>
        </is>
      </c>
      <c r="AU534" s="1" t="inlineStr">
        <is>
          <t>2</t>
        </is>
      </c>
      <c r="AY534" s="1" t="inlineStr">
        <is>
          <t>ROZPOCET</t>
        </is>
      </c>
      <c r="BE534" s="31">
        <f>IF(N534="základná",J534,0)</f>
        <v/>
      </c>
      <c r="BF534" s="31">
        <f>IF(N534="znížená",J534,0)</f>
        <v/>
      </c>
      <c r="BG534" s="31">
        <f>IF(N534="zákl. prenesená",J534,0)</f>
        <v/>
      </c>
      <c r="BH534" s="31">
        <f>IF(N534="zníž. prenesená",J534,0)</f>
        <v/>
      </c>
      <c r="BI534" s="31">
        <f>IF(N534="nulová",J534,0)</f>
        <v/>
      </c>
      <c r="BJ534" s="1" t="inlineStr">
        <is>
          <t>2</t>
        </is>
      </c>
      <c r="BK534" s="31">
        <f>ROUND(I534*H534,2)</f>
        <v/>
      </c>
      <c r="BL534" s="1" t="inlineStr">
        <is>
          <t>16</t>
        </is>
      </c>
      <c r="BM534" s="1" t="inlineStr">
        <is>
          <t>1700474073</t>
        </is>
      </c>
    </row>
    <row r="535">
      <c r="D535" s="79" t="inlineStr">
        <is>
          <t>VV</t>
        </is>
      </c>
      <c r="F535" s="80" t="inlineStr">
        <is>
          <t>D3-D7 spolu 11 dverí (výpis 013) = 11</t>
        </is>
      </c>
      <c r="H535" s="106" t="n">
        <v>11</v>
      </c>
      <c r="AT535" s="1" t="inlineStr">
        <is>
          <t>VV</t>
        </is>
      </c>
      <c r="AU535" s="1" t="inlineStr">
        <is>
          <t>2</t>
        </is>
      </c>
      <c r="AV535" s="2" t="inlineStr">
        <is>
          <t>2</t>
        </is>
      </c>
      <c r="AW535" s="2" t="inlineStr">
        <is>
          <t>True</t>
        </is>
      </c>
      <c r="AX535" s="2" t="inlineStr">
        <is>
          <t>1</t>
        </is>
      </c>
      <c r="AY535" s="1" t="inlineStr">
        <is>
          <t>ROZPOCET</t>
        </is>
      </c>
    </row>
    <row r="536" ht="36" customHeight="1">
      <c r="C536" s="72" t="inlineStr">
        <is>
          <t>190</t>
        </is>
      </c>
      <c r="D536" s="72" t="inlineStr">
        <is>
          <t>K</t>
        </is>
      </c>
      <c r="E536" s="73" t="inlineStr">
        <is>
          <t>766662113.S</t>
        </is>
      </c>
      <c r="F536" s="74" t="inlineStr">
        <is>
          <t>Montáž dverového krídla otočného jednokrídlového bezpoldrážkového, do existujúcej zárubne, vrátane kovania</t>
        </is>
      </c>
      <c r="G536" s="75" t="inlineStr">
        <is>
          <t>ks</t>
        </is>
      </c>
      <c r="H536" s="105" t="n">
        <v>1</v>
      </c>
      <c r="I536" s="77" t="n">
        <v>49.33</v>
      </c>
      <c r="J536" s="77">
        <f>ROUND(I536*H536,2)</f>
        <v/>
      </c>
      <c r="K536" s="78" t="inlineStr">
        <is>
          <t>CENEKON 2026/02</t>
        </is>
      </c>
      <c r="N536" s="46" t="inlineStr">
        <is>
          <t>základná</t>
        </is>
      </c>
      <c r="O536" s="103" t="n">
        <v>0</v>
      </c>
      <c r="P536" s="103">
        <f>O536*H536</f>
        <v/>
      </c>
      <c r="Q536" s="103" t="n">
        <v>0</v>
      </c>
      <c r="R536" s="103">
        <f>Q536*H536</f>
        <v/>
      </c>
      <c r="S536" s="103" t="n">
        <v>0</v>
      </c>
      <c r="T536" s="103">
        <f>S536*H536</f>
        <v/>
      </c>
      <c r="AR536" s="1" t="inlineStr">
        <is>
          <t>16</t>
        </is>
      </c>
      <c r="AT536" s="1" t="inlineStr">
        <is>
          <t>K</t>
        </is>
      </c>
      <c r="AU536" s="1" t="inlineStr">
        <is>
          <t>2</t>
        </is>
      </c>
      <c r="AY536" s="1" t="inlineStr">
        <is>
          <t>ROZPOCET</t>
        </is>
      </c>
      <c r="BE536" s="31">
        <f>IF(N536="základná",J536,0)</f>
        <v/>
      </c>
      <c r="BF536" s="31">
        <f>IF(N536="znížená",J536,0)</f>
        <v/>
      </c>
      <c r="BG536" s="31">
        <f>IF(N536="zákl. prenesená",J536,0)</f>
        <v/>
      </c>
      <c r="BH536" s="31">
        <f>IF(N536="zníž. prenesená",J536,0)</f>
        <v/>
      </c>
      <c r="BI536" s="31">
        <f>IF(N536="nulová",J536,0)</f>
        <v/>
      </c>
      <c r="BJ536" s="1" t="inlineStr">
        <is>
          <t>2</t>
        </is>
      </c>
      <c r="BK536" s="31">
        <f>ROUND(I536*H536,2)</f>
        <v/>
      </c>
      <c r="BL536" s="1" t="inlineStr">
        <is>
          <t>16</t>
        </is>
      </c>
      <c r="BM536" s="1" t="inlineStr">
        <is>
          <t>101561324</t>
        </is>
      </c>
    </row>
    <row r="537">
      <c r="D537" s="79" t="inlineStr">
        <is>
          <t>VV</t>
        </is>
      </c>
      <c r="F537" s="80" t="inlineStr">
        <is>
          <t>bezfalcové krídlo D7 (výpis 013) = 1 ks</t>
        </is>
      </c>
      <c r="H537" s="106" t="n">
        <v>1</v>
      </c>
      <c r="AT537" s="1" t="inlineStr">
        <is>
          <t>VV</t>
        </is>
      </c>
      <c r="AU537" s="1" t="inlineStr">
        <is>
          <t>2</t>
        </is>
      </c>
      <c r="AV537" s="2" t="inlineStr">
        <is>
          <t>2</t>
        </is>
      </c>
      <c r="AW537" s="2" t="inlineStr">
        <is>
          <t>True</t>
        </is>
      </c>
      <c r="AX537" s="2" t="inlineStr">
        <is>
          <t>1</t>
        </is>
      </c>
      <c r="AY537" s="1" t="inlineStr">
        <is>
          <t>ROZPOCET</t>
        </is>
      </c>
    </row>
    <row r="538" ht="24" customHeight="1">
      <c r="C538" s="72" t="inlineStr">
        <is>
          <t>191</t>
        </is>
      </c>
      <c r="D538" s="72" t="inlineStr">
        <is>
          <t>K</t>
        </is>
      </c>
      <c r="E538" s="73" t="inlineStr">
        <is>
          <t>766682112.S</t>
        </is>
      </c>
      <c r="F538" s="74" t="inlineStr">
        <is>
          <t>Montáž zárubní obložkových pre dvere jednokrídlové, hrúbka steny nad 170 do 350 mm</t>
        </is>
      </c>
      <c r="G538" s="75" t="inlineStr">
        <is>
          <t>ks</t>
        </is>
      </c>
      <c r="H538" s="105" t="n">
        <v>9</v>
      </c>
      <c r="I538" s="77" t="n">
        <v>93.34999999999999</v>
      </c>
      <c r="J538" s="77">
        <f>ROUND(I538*H538,2)</f>
        <v/>
      </c>
      <c r="K538" s="78" t="inlineStr">
        <is>
          <t>CENEKON 2026/02</t>
        </is>
      </c>
      <c r="N538" s="46" t="inlineStr">
        <is>
          <t>základná</t>
        </is>
      </c>
      <c r="O538" s="103" t="n">
        <v>0</v>
      </c>
      <c r="P538" s="103">
        <f>O538*H538</f>
        <v/>
      </c>
      <c r="Q538" s="103" t="n">
        <v>0.00076</v>
      </c>
      <c r="R538" s="103">
        <f>Q538*H538</f>
        <v/>
      </c>
      <c r="S538" s="103" t="n">
        <v>0</v>
      </c>
      <c r="T538" s="103">
        <f>S538*H538</f>
        <v/>
      </c>
      <c r="AR538" s="1" t="inlineStr">
        <is>
          <t>16</t>
        </is>
      </c>
      <c r="AT538" s="1" t="inlineStr">
        <is>
          <t>K</t>
        </is>
      </c>
      <c r="AU538" s="1" t="inlineStr">
        <is>
          <t>2</t>
        </is>
      </c>
      <c r="AY538" s="1" t="inlineStr">
        <is>
          <t>ROZPOCET</t>
        </is>
      </c>
      <c r="BE538" s="31">
        <f>IF(N538="základná",J538,0)</f>
        <v/>
      </c>
      <c r="BF538" s="31">
        <f>IF(N538="znížená",J538,0)</f>
        <v/>
      </c>
      <c r="BG538" s="31">
        <f>IF(N538="zákl. prenesená",J538,0)</f>
        <v/>
      </c>
      <c r="BH538" s="31">
        <f>IF(N538="zníž. prenesená",J538,0)</f>
        <v/>
      </c>
      <c r="BI538" s="31">
        <f>IF(N538="nulová",J538,0)</f>
        <v/>
      </c>
      <c r="BJ538" s="1" t="inlineStr">
        <is>
          <t>2</t>
        </is>
      </c>
      <c r="BK538" s="31">
        <f>ROUND(I538*H538,2)</f>
        <v/>
      </c>
      <c r="BL538" s="1" t="inlineStr">
        <is>
          <t>16</t>
        </is>
      </c>
      <c r="BM538" s="1" t="inlineStr">
        <is>
          <t>1017098897</t>
        </is>
      </c>
    </row>
    <row r="539">
      <c r="D539" s="79" t="inlineStr">
        <is>
          <t>VV</t>
        </is>
      </c>
      <c r="F539" s="80" t="inlineStr">
        <is>
          <t>obložkové zárubne D4, 5 × D5, 3 × D6 v stene 180 mm (výpis 013) = 9 ks</t>
        </is>
      </c>
      <c r="H539" s="106" t="n">
        <v>9</v>
      </c>
      <c r="AT539" s="1" t="inlineStr">
        <is>
          <t>VV</t>
        </is>
      </c>
      <c r="AU539" s="1" t="inlineStr">
        <is>
          <t>2</t>
        </is>
      </c>
      <c r="AV539" s="2" t="inlineStr">
        <is>
          <t>2</t>
        </is>
      </c>
      <c r="AW539" s="2" t="inlineStr">
        <is>
          <t>True</t>
        </is>
      </c>
      <c r="AX539" s="2" t="inlineStr">
        <is>
          <t>1</t>
        </is>
      </c>
      <c r="AY539" s="1" t="inlineStr">
        <is>
          <t>ROZPOCET</t>
        </is>
      </c>
    </row>
    <row r="540" ht="24" customHeight="1">
      <c r="C540" s="72" t="inlineStr">
        <is>
          <t>192</t>
        </is>
      </c>
      <c r="D540" s="72" t="inlineStr">
        <is>
          <t>K</t>
        </is>
      </c>
      <c r="E540" s="73" t="inlineStr">
        <is>
          <t>766682122.S</t>
        </is>
      </c>
      <c r="F540" s="74" t="inlineStr">
        <is>
          <t>Montáž zárubní obložkových pre dvere dvojkrídlové, hrúbka steny nad 170 do 350 mm</t>
        </is>
      </c>
      <c r="G540" s="75" t="inlineStr">
        <is>
          <t>ks</t>
        </is>
      </c>
      <c r="H540" s="105" t="n">
        <v>1</v>
      </c>
      <c r="I540" s="77" t="n">
        <v>114.23</v>
      </c>
      <c r="J540" s="77">
        <f>ROUND(I540*H540,2)</f>
        <v/>
      </c>
      <c r="K540" s="78" t="inlineStr">
        <is>
          <t>CENEKON 2026/02</t>
        </is>
      </c>
      <c r="N540" s="46" t="inlineStr">
        <is>
          <t>základná</t>
        </is>
      </c>
      <c r="O540" s="103" t="n">
        <v>0</v>
      </c>
      <c r="P540" s="103">
        <f>O540*H540</f>
        <v/>
      </c>
      <c r="Q540" s="103" t="n">
        <v>0.0009</v>
      </c>
      <c r="R540" s="103">
        <f>Q540*H540</f>
        <v/>
      </c>
      <c r="S540" s="103" t="n">
        <v>0</v>
      </c>
      <c r="T540" s="103">
        <f>S540*H540</f>
        <v/>
      </c>
      <c r="AR540" s="1" t="inlineStr">
        <is>
          <t>16</t>
        </is>
      </c>
      <c r="AT540" s="1" t="inlineStr">
        <is>
          <t>K</t>
        </is>
      </c>
      <c r="AU540" s="1" t="inlineStr">
        <is>
          <t>2</t>
        </is>
      </c>
      <c r="AY540" s="1" t="inlineStr">
        <is>
          <t>ROZPOCET</t>
        </is>
      </c>
      <c r="BE540" s="31">
        <f>IF(N540="základná",J540,0)</f>
        <v/>
      </c>
      <c r="BF540" s="31">
        <f>IF(N540="znížená",J540,0)</f>
        <v/>
      </c>
      <c r="BG540" s="31">
        <f>IF(N540="zákl. prenesená",J540,0)</f>
        <v/>
      </c>
      <c r="BH540" s="31">
        <f>IF(N540="zníž. prenesená",J540,0)</f>
        <v/>
      </c>
      <c r="BI540" s="31">
        <f>IF(N540="nulová",J540,0)</f>
        <v/>
      </c>
      <c r="BJ540" s="1" t="inlineStr">
        <is>
          <t>2</t>
        </is>
      </c>
      <c r="BK540" s="31">
        <f>ROUND(I540*H540,2)</f>
        <v/>
      </c>
      <c r="BL540" s="1" t="inlineStr">
        <is>
          <t>16</t>
        </is>
      </c>
      <c r="BM540" s="1" t="inlineStr">
        <is>
          <t>-526940137</t>
        </is>
      </c>
    </row>
    <row r="541">
      <c r="D541" s="79" t="inlineStr">
        <is>
          <t>VV</t>
        </is>
      </c>
      <c r="F541" s="80" t="inlineStr">
        <is>
          <t>obložková zárubňa dvojkrídlová D3 (výpis 013) = 1 ks</t>
        </is>
      </c>
      <c r="H541" s="106" t="n">
        <v>1</v>
      </c>
      <c r="AT541" s="1" t="inlineStr">
        <is>
          <t>VV</t>
        </is>
      </c>
      <c r="AU541" s="1" t="inlineStr">
        <is>
          <t>2</t>
        </is>
      </c>
      <c r="AV541" s="2" t="inlineStr">
        <is>
          <t>2</t>
        </is>
      </c>
      <c r="AW541" s="2" t="inlineStr">
        <is>
          <t>True</t>
        </is>
      </c>
      <c r="AX541" s="2" t="inlineStr">
        <is>
          <t>1</t>
        </is>
      </c>
      <c r="AY541" s="1" t="inlineStr">
        <is>
          <t>ROZPOCET</t>
        </is>
      </c>
    </row>
    <row r="542" ht="24" customHeight="1">
      <c r="C542" s="72" t="inlineStr">
        <is>
          <t>193</t>
        </is>
      </c>
      <c r="D542" s="72" t="inlineStr">
        <is>
          <t>K</t>
        </is>
      </c>
      <c r="E542" s="73" t="inlineStr">
        <is>
          <t>766682111.S</t>
        </is>
      </c>
      <c r="F542" s="74" t="inlineStr">
        <is>
          <t>Montáž zárubní obložkových pre dvere jednokrídlové, hrúbka steny do 170 mm</t>
        </is>
      </c>
      <c r="G542" s="75" t="inlineStr">
        <is>
          <t>ks</t>
        </is>
      </c>
      <c r="H542" s="105" t="n">
        <v>1</v>
      </c>
      <c r="I542" s="77" t="n">
        <v>81.90000000000001</v>
      </c>
      <c r="J542" s="77">
        <f>ROUND(I542*H542,2)</f>
        <v/>
      </c>
      <c r="K542" s="78" t="inlineStr">
        <is>
          <t>CENEKON 2026/02</t>
        </is>
      </c>
      <c r="N542" s="46" t="inlineStr">
        <is>
          <t>základná</t>
        </is>
      </c>
      <c r="O542" s="103" t="n">
        <v>0</v>
      </c>
      <c r="P542" s="103">
        <f>O542*H542</f>
        <v/>
      </c>
      <c r="Q542" s="103" t="n">
        <v>0.00037</v>
      </c>
      <c r="R542" s="103">
        <f>Q542*H542</f>
        <v/>
      </c>
      <c r="S542" s="103" t="n">
        <v>0</v>
      </c>
      <c r="T542" s="103">
        <f>S542*H542</f>
        <v/>
      </c>
      <c r="AR542" s="1" t="inlineStr">
        <is>
          <t>16</t>
        </is>
      </c>
      <c r="AT542" s="1" t="inlineStr">
        <is>
          <t>K</t>
        </is>
      </c>
      <c r="AU542" s="1" t="inlineStr">
        <is>
          <t>2</t>
        </is>
      </c>
      <c r="AY542" s="1" t="inlineStr">
        <is>
          <t>ROZPOCET</t>
        </is>
      </c>
      <c r="BE542" s="31">
        <f>IF(N542="základná",J542,0)</f>
        <v/>
      </c>
      <c r="BF542" s="31">
        <f>IF(N542="znížená",J542,0)</f>
        <v/>
      </c>
      <c r="BG542" s="31">
        <f>IF(N542="zákl. prenesená",J542,0)</f>
        <v/>
      </c>
      <c r="BH542" s="31">
        <f>IF(N542="zníž. prenesená",J542,0)</f>
        <v/>
      </c>
      <c r="BI542" s="31">
        <f>IF(N542="nulová",J542,0)</f>
        <v/>
      </c>
      <c r="BJ542" s="1" t="inlineStr">
        <is>
          <t>2</t>
        </is>
      </c>
      <c r="BK542" s="31">
        <f>ROUND(I542*H542,2)</f>
        <v/>
      </c>
      <c r="BL542" s="1" t="inlineStr">
        <is>
          <t>16</t>
        </is>
      </c>
      <c r="BM542" s="1" t="inlineStr">
        <is>
          <t>-1090077140</t>
        </is>
      </c>
    </row>
    <row r="543">
      <c r="D543" s="79" t="inlineStr">
        <is>
          <t>VV</t>
        </is>
      </c>
      <c r="F543" s="80" t="inlineStr">
        <is>
          <t>skrytá zárubňa D7 v priečke 150 mm (výpis 013) = 1 ks</t>
        </is>
      </c>
      <c r="H543" s="106" t="n">
        <v>1</v>
      </c>
      <c r="AT543" s="1" t="inlineStr">
        <is>
          <t>VV</t>
        </is>
      </c>
      <c r="AU543" s="1" t="inlineStr">
        <is>
          <t>2</t>
        </is>
      </c>
      <c r="AV543" s="2" t="inlineStr">
        <is>
          <t>2</t>
        </is>
      </c>
      <c r="AW543" s="2" t="inlineStr">
        <is>
          <t>True</t>
        </is>
      </c>
      <c r="AX543" s="2" t="inlineStr">
        <is>
          <t>1</t>
        </is>
      </c>
      <c r="AY543" s="1" t="inlineStr">
        <is>
          <t>ROZPOCET</t>
        </is>
      </c>
    </row>
    <row r="544" ht="24" customHeight="1">
      <c r="C544" s="82" t="inlineStr">
        <is>
          <t>194</t>
        </is>
      </c>
      <c r="D544" s="82" t="inlineStr">
        <is>
          <t>M</t>
        </is>
      </c>
      <c r="E544" s="83" t="inlineStr">
        <is>
          <t>R194</t>
        </is>
      </c>
      <c r="F544" s="84" t="inlineStr">
        <is>
          <t>Rektifikovateľný teleskopický terč pod nosníky WPC terasy - dodávka</t>
        </is>
      </c>
      <c r="G544" s="85" t="inlineStr">
        <is>
          <t>ks</t>
        </is>
      </c>
      <c r="H544" s="107" t="n">
        <v>131</v>
      </c>
      <c r="I544" s="87" t="n">
        <v>2.2</v>
      </c>
      <c r="J544" s="87">
        <f>ROUND(I544*H544,2)</f>
        <v/>
      </c>
      <c r="K544" s="88" t="n"/>
      <c r="N544" s="46" t="inlineStr">
        <is>
          <t>základná</t>
        </is>
      </c>
      <c r="O544" s="103" t="n">
        <v>0</v>
      </c>
      <c r="P544" s="103">
        <f>O544*H544</f>
        <v/>
      </c>
      <c r="Q544" s="103" t="n">
        <v>0</v>
      </c>
      <c r="R544" s="103">
        <f>Q544*H544</f>
        <v/>
      </c>
      <c r="S544" s="103" t="n">
        <v>0</v>
      </c>
      <c r="T544" s="103">
        <f>S544*H544</f>
        <v/>
      </c>
      <c r="AR544" s="1" t="inlineStr">
        <is>
          <t>32</t>
        </is>
      </c>
      <c r="AT544" s="1" t="inlineStr">
        <is>
          <t>M</t>
        </is>
      </c>
      <c r="AU544" s="1" t="inlineStr">
        <is>
          <t>2</t>
        </is>
      </c>
      <c r="AY544" s="1" t="inlineStr">
        <is>
          <t>ROZPOCET</t>
        </is>
      </c>
      <c r="BE544" s="31">
        <f>IF(N544="základná",J544,0)</f>
        <v/>
      </c>
      <c r="BF544" s="31">
        <f>IF(N544="znížená",J544,0)</f>
        <v/>
      </c>
      <c r="BG544" s="31">
        <f>IF(N544="zákl. prenesená",J544,0)</f>
        <v/>
      </c>
      <c r="BH544" s="31">
        <f>IF(N544="zníž. prenesená",J544,0)</f>
        <v/>
      </c>
      <c r="BI544" s="31">
        <f>IF(N544="nulová",J544,0)</f>
        <v/>
      </c>
      <c r="BJ544" s="1" t="inlineStr">
        <is>
          <t>2</t>
        </is>
      </c>
      <c r="BK544" s="31">
        <f>ROUND(I544*H544,2)</f>
        <v/>
      </c>
      <c r="BL544" s="1" t="inlineStr">
        <is>
          <t>16</t>
        </is>
      </c>
      <c r="BM544" s="1" t="inlineStr">
        <is>
          <t>-237906987</t>
        </is>
      </c>
    </row>
    <row r="545">
      <c r="D545" s="79" t="inlineStr">
        <is>
          <t>VV</t>
        </is>
      </c>
      <c r="F545" s="80" t="inlineStr">
        <is>
          <t>terasa 32,78 m2 × 4 terče/m2 (P-25) = 131,12 → 131</t>
        </is>
      </c>
      <c r="H545" s="106" t="n">
        <v>131</v>
      </c>
      <c r="AT545" s="1" t="inlineStr">
        <is>
          <t>VV</t>
        </is>
      </c>
      <c r="AU545" s="1" t="inlineStr">
        <is>
          <t>2</t>
        </is>
      </c>
      <c r="AV545" s="2" t="inlineStr">
        <is>
          <t>2</t>
        </is>
      </c>
      <c r="AW545" s="2" t="inlineStr">
        <is>
          <t>True</t>
        </is>
      </c>
      <c r="AX545" s="2" t="inlineStr">
        <is>
          <t>1</t>
        </is>
      </c>
      <c r="AY545" s="1" t="inlineStr">
        <is>
          <t>ROZPOCET</t>
        </is>
      </c>
    </row>
    <row r="546" ht="22.8" customHeight="1">
      <c r="D546" s="67" t="inlineStr">
        <is>
          <t>D</t>
        </is>
      </c>
      <c r="E546" s="70" t="inlineStr">
        <is>
          <t>767</t>
        </is>
      </c>
      <c r="F546" s="70" t="inlineStr">
        <is>
          <t>Konštrukcie zámočnícke</t>
        </is>
      </c>
      <c r="J546" s="71">
        <f>BK546</f>
        <v/>
      </c>
      <c r="P546" s="103">
        <f>SUM(P547:P552)</f>
        <v/>
      </c>
      <c r="R546" s="103">
        <f>SUM(R547:R552)</f>
        <v/>
      </c>
      <c r="T546" s="103">
        <f>SUM(T547:T552)</f>
        <v/>
      </c>
      <c r="AR546" s="1" t="inlineStr">
        <is>
          <t>2</t>
        </is>
      </c>
      <c r="AT546" s="46" t="inlineStr">
        <is>
          <t>D</t>
        </is>
      </c>
      <c r="AU546" s="46" t="inlineStr">
        <is>
          <t>1</t>
        </is>
      </c>
      <c r="AY546" s="1" t="inlineStr">
        <is>
          <t>ROZPOCET</t>
        </is>
      </c>
      <c r="BK546" s="31">
        <f>SUM(BK547:BK552)</f>
        <v/>
      </c>
    </row>
    <row r="547" ht="24" customHeight="1">
      <c r="C547" s="72" t="inlineStr">
        <is>
          <t>195</t>
        </is>
      </c>
      <c r="D547" s="72" t="inlineStr">
        <is>
          <t>K</t>
        </is>
      </c>
      <c r="E547" s="73" t="inlineStr">
        <is>
          <t>767995106.S</t>
        </is>
      </c>
      <c r="F547" s="74" t="inlineStr">
        <is>
          <t>Montáž ostatných atypických kovových stavebných doplnkových konštrukcií nad 100 do 250 kg</t>
        </is>
      </c>
      <c r="G547" s="75" t="inlineStr">
        <is>
          <t>kg</t>
        </is>
      </c>
      <c r="H547" s="105" t="n">
        <v>1428.89</v>
      </c>
      <c r="I547" s="77" t="n">
        <v>1.71</v>
      </c>
      <c r="J547" s="77">
        <f>ROUND(I547*H547,2)</f>
        <v/>
      </c>
      <c r="K547" s="78" t="inlineStr">
        <is>
          <t>CENEKON 2026/02</t>
        </is>
      </c>
      <c r="N547" s="46" t="inlineStr">
        <is>
          <t>základná</t>
        </is>
      </c>
      <c r="O547" s="103" t="n">
        <v>0</v>
      </c>
      <c r="P547" s="103">
        <f>O547*H547</f>
        <v/>
      </c>
      <c r="Q547" s="103" t="n">
        <v>5e-05</v>
      </c>
      <c r="R547" s="103">
        <f>Q547*H547</f>
        <v/>
      </c>
      <c r="S547" s="103" t="n">
        <v>0</v>
      </c>
      <c r="T547" s="103">
        <f>S547*H547</f>
        <v/>
      </c>
      <c r="AR547" s="1" t="inlineStr">
        <is>
          <t>16</t>
        </is>
      </c>
      <c r="AT547" s="1" t="inlineStr">
        <is>
          <t>K</t>
        </is>
      </c>
      <c r="AU547" s="1" t="inlineStr">
        <is>
          <t>2</t>
        </is>
      </c>
      <c r="AY547" s="1" t="inlineStr">
        <is>
          <t>ROZPOCET</t>
        </is>
      </c>
      <c r="BE547" s="31">
        <f>IF(N547="základná",J547,0)</f>
        <v/>
      </c>
      <c r="BF547" s="31">
        <f>IF(N547="znížená",J547,0)</f>
        <v/>
      </c>
      <c r="BG547" s="31">
        <f>IF(N547="zákl. prenesená",J547,0)</f>
        <v/>
      </c>
      <c r="BH547" s="31">
        <f>IF(N547="zníž. prenesená",J547,0)</f>
        <v/>
      </c>
      <c r="BI547" s="31">
        <f>IF(N547="nulová",J547,0)</f>
        <v/>
      </c>
      <c r="BJ547" s="1" t="inlineStr">
        <is>
          <t>2</t>
        </is>
      </c>
      <c r="BK547" s="31">
        <f>ROUND(I547*H547,2)</f>
        <v/>
      </c>
      <c r="BL547" s="1" t="inlineStr">
        <is>
          <t>16</t>
        </is>
      </c>
      <c r="BM547" s="1" t="inlineStr">
        <is>
          <t>-1404030040</t>
        </is>
      </c>
    </row>
    <row r="548">
      <c r="D548" s="79" t="inlineStr">
        <is>
          <t>VV</t>
        </is>
      </c>
      <c r="F548" s="80" t="inlineStr">
        <is>
          <t>výpis oceľových prvkov 006: spolu 1428,89 = 1428,89 kg</t>
        </is>
      </c>
      <c r="H548" s="106" t="n">
        <v>1428.89</v>
      </c>
      <c r="AT548" s="1" t="inlineStr">
        <is>
          <t>VV</t>
        </is>
      </c>
      <c r="AU548" s="1" t="inlineStr">
        <is>
          <t>2</t>
        </is>
      </c>
      <c r="AV548" s="2" t="inlineStr">
        <is>
          <t>2</t>
        </is>
      </c>
      <c r="AW548" s="2" t="inlineStr">
        <is>
          <t>True</t>
        </is>
      </c>
      <c r="AX548" s="2" t="inlineStr">
        <is>
          <t>1</t>
        </is>
      </c>
      <c r="AY548" s="1" t="inlineStr">
        <is>
          <t>ROZPOCET</t>
        </is>
      </c>
    </row>
    <row r="549" ht="24" customHeight="1">
      <c r="C549" s="82" t="inlineStr">
        <is>
          <t>196</t>
        </is>
      </c>
      <c r="D549" s="82" t="inlineStr">
        <is>
          <t>M</t>
        </is>
      </c>
      <c r="E549" s="83" t="inlineStr">
        <is>
          <t>133840001100.S</t>
        </is>
      </c>
      <c r="F549" s="84" t="inlineStr">
        <is>
          <t>Tyč oceľová prierezu U 140 mm valcovaná za tepla, ozn. 11 375, podľa EN ISO S235JR</t>
        </is>
      </c>
      <c r="G549" s="85" t="inlineStr">
        <is>
          <t>t</t>
        </is>
      </c>
      <c r="H549" s="107" t="n">
        <v>1.234</v>
      </c>
      <c r="I549" s="87" t="n">
        <v>1190.18</v>
      </c>
      <c r="J549" s="87">
        <f>ROUND(I549*H549,2)</f>
        <v/>
      </c>
      <c r="K549" s="88" t="inlineStr">
        <is>
          <t>CENEKON 2026/02</t>
        </is>
      </c>
      <c r="N549" s="46" t="inlineStr">
        <is>
          <t>základná</t>
        </is>
      </c>
      <c r="O549" s="103" t="n">
        <v>0</v>
      </c>
      <c r="P549" s="103">
        <f>O549*H549</f>
        <v/>
      </c>
      <c r="Q549" s="103" t="n">
        <v>1</v>
      </c>
      <c r="R549" s="103">
        <f>Q549*H549</f>
        <v/>
      </c>
      <c r="S549" s="103" t="n">
        <v>0</v>
      </c>
      <c r="T549" s="103">
        <f>S549*H549</f>
        <v/>
      </c>
      <c r="AR549" s="1" t="inlineStr">
        <is>
          <t>32</t>
        </is>
      </c>
      <c r="AT549" s="1" t="inlineStr">
        <is>
          <t>M</t>
        </is>
      </c>
      <c r="AU549" s="1" t="inlineStr">
        <is>
          <t>2</t>
        </is>
      </c>
      <c r="AY549" s="1" t="inlineStr">
        <is>
          <t>ROZPOCET</t>
        </is>
      </c>
      <c r="BE549" s="31">
        <f>IF(N549="základná",J549,0)</f>
        <v/>
      </c>
      <c r="BF549" s="31">
        <f>IF(N549="znížená",J549,0)</f>
        <v/>
      </c>
      <c r="BG549" s="31">
        <f>IF(N549="zákl. prenesená",J549,0)</f>
        <v/>
      </c>
      <c r="BH549" s="31">
        <f>IF(N549="zníž. prenesená",J549,0)</f>
        <v/>
      </c>
      <c r="BI549" s="31">
        <f>IF(N549="nulová",J549,0)</f>
        <v/>
      </c>
      <c r="BJ549" s="1" t="inlineStr">
        <is>
          <t>2</t>
        </is>
      </c>
      <c r="BK549" s="31">
        <f>ROUND(I549*H549,2)</f>
        <v/>
      </c>
      <c r="BL549" s="1" t="inlineStr">
        <is>
          <t>16</t>
        </is>
      </c>
      <c r="BM549" s="1" t="inlineStr">
        <is>
          <t>80823016</t>
        </is>
      </c>
    </row>
    <row r="550">
      <c r="D550" s="79" t="inlineStr">
        <is>
          <t>VV</t>
        </is>
      </c>
      <c r="F550" s="80" t="inlineStr">
        <is>
          <t>UPE140 (výpis 006 pol. 1-8) kg / 1000: (404,84+225,62+111,87+46,98+52,42+192,85+101,50+97,44) / 1000 = 1,234</t>
        </is>
      </c>
      <c r="H550" s="106" t="n">
        <v>1.234</v>
      </c>
      <c r="AT550" s="1" t="inlineStr">
        <is>
          <t>VV</t>
        </is>
      </c>
      <c r="AU550" s="1" t="inlineStr">
        <is>
          <t>2</t>
        </is>
      </c>
      <c r="AV550" s="2" t="inlineStr">
        <is>
          <t>2</t>
        </is>
      </c>
      <c r="AW550" s="2" t="inlineStr">
        <is>
          <t>True</t>
        </is>
      </c>
      <c r="AX550" s="2" t="inlineStr">
        <is>
          <t>1</t>
        </is>
      </c>
      <c r="AY550" s="1" t="inlineStr">
        <is>
          <t>ROZPOCET</t>
        </is>
      </c>
    </row>
    <row r="551" ht="24" customHeight="1">
      <c r="C551" s="82" t="inlineStr">
        <is>
          <t>197</t>
        </is>
      </c>
      <c r="D551" s="82" t="inlineStr">
        <is>
          <t>M</t>
        </is>
      </c>
      <c r="E551" s="83" t="inlineStr">
        <is>
          <t>R197</t>
        </is>
      </c>
      <c r="F551" s="84" t="inlineStr">
        <is>
          <t>Oceľový uzavretý profil RHS 100x50x4 a rúra CHS 101,6x5, S235 - dodávka</t>
        </is>
      </c>
      <c r="G551" s="85" t="inlineStr">
        <is>
          <t>kg</t>
        </is>
      </c>
      <c r="H551" s="107" t="n">
        <v>195.37</v>
      </c>
      <c r="I551" s="87" t="n">
        <v>1.08</v>
      </c>
      <c r="J551" s="87">
        <f>ROUND(I551*H551,2)</f>
        <v/>
      </c>
      <c r="K551" s="88" t="n"/>
      <c r="N551" s="46" t="inlineStr">
        <is>
          <t>základná</t>
        </is>
      </c>
      <c r="O551" s="103" t="n">
        <v>0</v>
      </c>
      <c r="P551" s="103">
        <f>O551*H551</f>
        <v/>
      </c>
      <c r="Q551" s="103" t="n">
        <v>0</v>
      </c>
      <c r="R551" s="103">
        <f>Q551*H551</f>
        <v/>
      </c>
      <c r="S551" s="103" t="n">
        <v>0</v>
      </c>
      <c r="T551" s="103">
        <f>S551*H551</f>
        <v/>
      </c>
      <c r="AR551" s="1" t="inlineStr">
        <is>
          <t>32</t>
        </is>
      </c>
      <c r="AT551" s="1" t="inlineStr">
        <is>
          <t>M</t>
        </is>
      </c>
      <c r="AU551" s="1" t="inlineStr">
        <is>
          <t>2</t>
        </is>
      </c>
      <c r="AY551" s="1" t="inlineStr">
        <is>
          <t>ROZPOCET</t>
        </is>
      </c>
      <c r="BE551" s="31">
        <f>IF(N551="základná",J551,0)</f>
        <v/>
      </c>
      <c r="BF551" s="31">
        <f>IF(N551="znížená",J551,0)</f>
        <v/>
      </c>
      <c r="BG551" s="31">
        <f>IF(N551="zákl. prenesená",J551,0)</f>
        <v/>
      </c>
      <c r="BH551" s="31">
        <f>IF(N551="zníž. prenesená",J551,0)</f>
        <v/>
      </c>
      <c r="BI551" s="31">
        <f>IF(N551="nulová",J551,0)</f>
        <v/>
      </c>
      <c r="BJ551" s="1" t="inlineStr">
        <is>
          <t>2</t>
        </is>
      </c>
      <c r="BK551" s="31">
        <f>ROUND(I551*H551,2)</f>
        <v/>
      </c>
      <c r="BL551" s="1" t="inlineStr">
        <is>
          <t>16</t>
        </is>
      </c>
      <c r="BM551" s="1" t="inlineStr">
        <is>
          <t>-1039610743</t>
        </is>
      </c>
    </row>
    <row r="552">
      <c r="D552" s="79" t="inlineStr">
        <is>
          <t>VV</t>
        </is>
      </c>
      <c r="F552" s="80" t="inlineStr">
        <is>
          <t>výpis 006: RHS 73,04 + 72,60 + 15,40 + CHS 34,33: 73,04+72,60+15,40+34,33 = 195,37</t>
        </is>
      </c>
      <c r="H552" s="106" t="n">
        <v>195.37</v>
      </c>
      <c r="AT552" s="1" t="inlineStr">
        <is>
          <t>VV</t>
        </is>
      </c>
      <c r="AU552" s="1" t="inlineStr">
        <is>
          <t>2</t>
        </is>
      </c>
      <c r="AV552" s="2" t="inlineStr">
        <is>
          <t>2</t>
        </is>
      </c>
      <c r="AW552" s="2" t="inlineStr">
        <is>
          <t>True</t>
        </is>
      </c>
      <c r="AX552" s="2" t="inlineStr">
        <is>
          <t>1</t>
        </is>
      </c>
      <c r="AY552" s="1" t="inlineStr">
        <is>
          <t>ROZPOCET</t>
        </is>
      </c>
    </row>
    <row r="553" ht="22.8" customHeight="1">
      <c r="D553" s="67" t="inlineStr">
        <is>
          <t>D</t>
        </is>
      </c>
      <c r="E553" s="70" t="inlineStr">
        <is>
          <t>771</t>
        </is>
      </c>
      <c r="F553" s="70" t="inlineStr">
        <is>
          <t>Podlahy z dlaždíc</t>
        </is>
      </c>
      <c r="J553" s="71">
        <f>BK553</f>
        <v/>
      </c>
      <c r="P553" s="103">
        <f>SUM(P554:P563)</f>
        <v/>
      </c>
      <c r="R553" s="103">
        <f>SUM(R554:R563)</f>
        <v/>
      </c>
      <c r="T553" s="103">
        <f>SUM(T554:T563)</f>
        <v/>
      </c>
      <c r="AR553" s="1" t="inlineStr">
        <is>
          <t>2</t>
        </is>
      </c>
      <c r="AT553" s="46" t="inlineStr">
        <is>
          <t>D</t>
        </is>
      </c>
      <c r="AU553" s="46" t="inlineStr">
        <is>
          <t>1</t>
        </is>
      </c>
      <c r="AY553" s="1" t="inlineStr">
        <is>
          <t>ROZPOCET</t>
        </is>
      </c>
      <c r="BK553" s="31">
        <f>SUM(BK554:BK563)</f>
        <v/>
      </c>
    </row>
    <row r="554" ht="24" customHeight="1">
      <c r="C554" s="72" t="inlineStr">
        <is>
          <t>198</t>
        </is>
      </c>
      <c r="D554" s="72" t="inlineStr">
        <is>
          <t>K</t>
        </is>
      </c>
      <c r="E554" s="73" t="inlineStr">
        <is>
          <t>771576109.S</t>
        </is>
      </c>
      <c r="F554" s="74" t="inlineStr">
        <is>
          <t>Montáž podláh z dlaždíc keramických do tmelu flexibilného mrazuvzdorného veľ. 300 x 300 mm</t>
        </is>
      </c>
      <c r="G554" s="75" t="inlineStr">
        <is>
          <t>m2</t>
        </is>
      </c>
      <c r="H554" s="105" t="n">
        <v>124.47</v>
      </c>
      <c r="I554" s="77" t="n">
        <v>29.09</v>
      </c>
      <c r="J554" s="77">
        <f>ROUND(I554*H554,2)</f>
        <v/>
      </c>
      <c r="K554" s="78" t="inlineStr">
        <is>
          <t>CENEKON 2026/02</t>
        </is>
      </c>
      <c r="N554" s="46" t="inlineStr">
        <is>
          <t>základná</t>
        </is>
      </c>
      <c r="O554" s="103" t="n">
        <v>0</v>
      </c>
      <c r="P554" s="103">
        <f>O554*H554</f>
        <v/>
      </c>
      <c r="Q554" s="103" t="n">
        <v>0.0032</v>
      </c>
      <c r="R554" s="103">
        <f>Q554*H554</f>
        <v/>
      </c>
      <c r="S554" s="103" t="n">
        <v>0</v>
      </c>
      <c r="T554" s="103">
        <f>S554*H554</f>
        <v/>
      </c>
      <c r="AR554" s="1" t="inlineStr">
        <is>
          <t>16</t>
        </is>
      </c>
      <c r="AT554" s="1" t="inlineStr">
        <is>
          <t>K</t>
        </is>
      </c>
      <c r="AU554" s="1" t="inlineStr">
        <is>
          <t>2</t>
        </is>
      </c>
      <c r="AY554" s="1" t="inlineStr">
        <is>
          <t>ROZPOCET</t>
        </is>
      </c>
      <c r="BE554" s="31">
        <f>IF(N554="základná",J554,0)</f>
        <v/>
      </c>
      <c r="BF554" s="31">
        <f>IF(N554="znížená",J554,0)</f>
        <v/>
      </c>
      <c r="BG554" s="31">
        <f>IF(N554="zákl. prenesená",J554,0)</f>
        <v/>
      </c>
      <c r="BH554" s="31">
        <f>IF(N554="zníž. prenesená",J554,0)</f>
        <v/>
      </c>
      <c r="BI554" s="31">
        <f>IF(N554="nulová",J554,0)</f>
        <v/>
      </c>
      <c r="BJ554" s="1" t="inlineStr">
        <is>
          <t>2</t>
        </is>
      </c>
      <c r="BK554" s="31">
        <f>ROUND(I554*H554,2)</f>
        <v/>
      </c>
      <c r="BL554" s="1" t="inlineStr">
        <is>
          <t>16</t>
        </is>
      </c>
      <c r="BM554" s="1" t="inlineStr">
        <is>
          <t>112698865</t>
        </is>
      </c>
    </row>
    <row r="555">
      <c r="D555" s="79" t="inlineStr">
        <is>
          <t>VV</t>
        </is>
      </c>
      <c r="F555" s="80" t="inlineStr">
        <is>
          <t>V034 + V035: 106,54+17,93 = 124,47</t>
        </is>
      </c>
      <c r="H555" s="106" t="n">
        <v>124.47</v>
      </c>
      <c r="AT555" s="1" t="inlineStr">
        <is>
          <t>VV</t>
        </is>
      </c>
      <c r="AU555" s="1" t="inlineStr">
        <is>
          <t>2</t>
        </is>
      </c>
      <c r="AV555" s="2" t="inlineStr">
        <is>
          <t>2</t>
        </is>
      </c>
      <c r="AW555" s="2" t="inlineStr">
        <is>
          <t>True</t>
        </is>
      </c>
      <c r="AX555" s="2" t="inlineStr">
        <is>
          <t>1</t>
        </is>
      </c>
      <c r="AY555" s="1" t="inlineStr">
        <is>
          <t>ROZPOCET</t>
        </is>
      </c>
    </row>
    <row r="556" ht="24" customHeight="1">
      <c r="C556" s="82" t="inlineStr">
        <is>
          <t>199</t>
        </is>
      </c>
      <c r="D556" s="82" t="inlineStr">
        <is>
          <t>M</t>
        </is>
      </c>
      <c r="E556" s="83" t="inlineStr">
        <is>
          <t>597740001110</t>
        </is>
      </c>
      <c r="F556" s="84" t="inlineStr">
        <is>
          <t>Dlaždice keramické REMIX, lxvxhr 333x333x8 mm, farba oranžová, RAKO</t>
        </is>
      </c>
      <c r="G556" s="85" t="inlineStr">
        <is>
          <t>m2</t>
        </is>
      </c>
      <c r="H556" s="107" t="n">
        <v>135.05</v>
      </c>
      <c r="I556" s="87" t="n">
        <v>20.43</v>
      </c>
      <c r="J556" s="87">
        <f>ROUND(I556*H556,2)</f>
        <v/>
      </c>
      <c r="K556" s="88" t="inlineStr">
        <is>
          <t>CENEKON 2026/02</t>
        </is>
      </c>
      <c r="N556" s="46" t="inlineStr">
        <is>
          <t>základná</t>
        </is>
      </c>
      <c r="O556" s="103" t="n">
        <v>0</v>
      </c>
      <c r="P556" s="103">
        <f>O556*H556</f>
        <v/>
      </c>
      <c r="Q556" s="103" t="n">
        <v>0.01774</v>
      </c>
      <c r="R556" s="103">
        <f>Q556*H556</f>
        <v/>
      </c>
      <c r="S556" s="103" t="n">
        <v>0</v>
      </c>
      <c r="T556" s="103">
        <f>S556*H556</f>
        <v/>
      </c>
      <c r="AR556" s="1" t="inlineStr">
        <is>
          <t>32</t>
        </is>
      </c>
      <c r="AT556" s="1" t="inlineStr">
        <is>
          <t>M</t>
        </is>
      </c>
      <c r="AU556" s="1" t="inlineStr">
        <is>
          <t>2</t>
        </is>
      </c>
      <c r="AY556" s="1" t="inlineStr">
        <is>
          <t>ROZPOCET</t>
        </is>
      </c>
      <c r="BE556" s="31">
        <f>IF(N556="základná",J556,0)</f>
        <v/>
      </c>
      <c r="BF556" s="31">
        <f>IF(N556="znížená",J556,0)</f>
        <v/>
      </c>
      <c r="BG556" s="31">
        <f>IF(N556="zákl. prenesená",J556,0)</f>
        <v/>
      </c>
      <c r="BH556" s="31">
        <f>IF(N556="zníž. prenesená",J556,0)</f>
        <v/>
      </c>
      <c r="BI556" s="31">
        <f>IF(N556="nulová",J556,0)</f>
        <v/>
      </c>
      <c r="BJ556" s="1" t="inlineStr">
        <is>
          <t>2</t>
        </is>
      </c>
      <c r="BK556" s="31">
        <f>ROUND(I556*H556,2)</f>
        <v/>
      </c>
      <c r="BL556" s="1" t="inlineStr">
        <is>
          <t>16</t>
        </is>
      </c>
      <c r="BM556" s="1" t="inlineStr">
        <is>
          <t>-338534738</t>
        </is>
      </c>
    </row>
    <row r="557">
      <c r="D557" s="79" t="inlineStr">
        <is>
          <t>VV</t>
        </is>
      </c>
      <c r="F557" s="80" t="inlineStr">
        <is>
          <t>podlaha + sokel V039 × 0,10: 124,47+105,8 × 0,1 = 135,05</t>
        </is>
      </c>
      <c r="H557" s="106" t="n">
        <v>135.05</v>
      </c>
      <c r="AT557" s="1" t="inlineStr">
        <is>
          <t>VV</t>
        </is>
      </c>
      <c r="AU557" s="1" t="inlineStr">
        <is>
          <t>2</t>
        </is>
      </c>
      <c r="AV557" s="2" t="inlineStr">
        <is>
          <t>2</t>
        </is>
      </c>
      <c r="AW557" s="2" t="inlineStr">
        <is>
          <t>True</t>
        </is>
      </c>
      <c r="AX557" s="2" t="inlineStr">
        <is>
          <t>1</t>
        </is>
      </c>
      <c r="AY557" s="1" t="inlineStr">
        <is>
          <t>ROZPOCET</t>
        </is>
      </c>
    </row>
    <row r="558" ht="24" customHeight="1">
      <c r="C558" s="72" t="inlineStr">
        <is>
          <t>200</t>
        </is>
      </c>
      <c r="D558" s="72" t="inlineStr">
        <is>
          <t>K</t>
        </is>
      </c>
      <c r="E558" s="73" t="inlineStr">
        <is>
          <t>771411004.S</t>
        </is>
      </c>
      <c r="F558" s="74" t="inlineStr">
        <is>
          <t>Montáž soklíkov z obkladačiek do malty veľ. 300 x 80 mm</t>
        </is>
      </c>
      <c r="G558" s="75" t="inlineStr">
        <is>
          <t>m</t>
        </is>
      </c>
      <c r="H558" s="105" t="n">
        <v>105.8</v>
      </c>
      <c r="I558" s="77" t="n">
        <v>4.59</v>
      </c>
      <c r="J558" s="77">
        <f>ROUND(I558*H558,2)</f>
        <v/>
      </c>
      <c r="K558" s="78" t="inlineStr">
        <is>
          <t>CENEKON 2026/02</t>
        </is>
      </c>
      <c r="N558" s="46" t="inlineStr">
        <is>
          <t>základná</t>
        </is>
      </c>
      <c r="O558" s="103" t="n">
        <v>0</v>
      </c>
      <c r="P558" s="103">
        <f>O558*H558</f>
        <v/>
      </c>
      <c r="Q558" s="103" t="n">
        <v>0.00312</v>
      </c>
      <c r="R558" s="103">
        <f>Q558*H558</f>
        <v/>
      </c>
      <c r="S558" s="103" t="n">
        <v>0</v>
      </c>
      <c r="T558" s="103">
        <f>S558*H558</f>
        <v/>
      </c>
      <c r="AR558" s="1" t="inlineStr">
        <is>
          <t>16</t>
        </is>
      </c>
      <c r="AT558" s="1" t="inlineStr">
        <is>
          <t>K</t>
        </is>
      </c>
      <c r="AU558" s="1" t="inlineStr">
        <is>
          <t>2</t>
        </is>
      </c>
      <c r="AY558" s="1" t="inlineStr">
        <is>
          <t>ROZPOCET</t>
        </is>
      </c>
      <c r="BE558" s="31">
        <f>IF(N558="základná",J558,0)</f>
        <v/>
      </c>
      <c r="BF558" s="31">
        <f>IF(N558="znížená",J558,0)</f>
        <v/>
      </c>
      <c r="BG558" s="31">
        <f>IF(N558="zákl. prenesená",J558,0)</f>
        <v/>
      </c>
      <c r="BH558" s="31">
        <f>IF(N558="zníž. prenesená",J558,0)</f>
        <v/>
      </c>
      <c r="BI558" s="31">
        <f>IF(N558="nulová",J558,0)</f>
        <v/>
      </c>
      <c r="BJ558" s="1" t="inlineStr">
        <is>
          <t>2</t>
        </is>
      </c>
      <c r="BK558" s="31">
        <f>ROUND(I558*H558,2)</f>
        <v/>
      </c>
      <c r="BL558" s="1" t="inlineStr">
        <is>
          <t>16</t>
        </is>
      </c>
      <c r="BM558" s="1" t="inlineStr">
        <is>
          <t>973591074</t>
        </is>
      </c>
    </row>
    <row r="559">
      <c r="D559" s="79" t="inlineStr">
        <is>
          <t>VV</t>
        </is>
      </c>
      <c r="F559" s="80" t="inlineStr">
        <is>
          <t>V039: 14,80+32,70+31,80+11,60+5,90+9,00 = 105,8</t>
        </is>
      </c>
      <c r="H559" s="106" t="n">
        <v>105.8</v>
      </c>
      <c r="AT559" s="1" t="inlineStr">
        <is>
          <t>VV</t>
        </is>
      </c>
      <c r="AU559" s="1" t="inlineStr">
        <is>
          <t>2</t>
        </is>
      </c>
      <c r="AV559" s="2" t="inlineStr">
        <is>
          <t>2</t>
        </is>
      </c>
      <c r="AW559" s="2" t="inlineStr">
        <is>
          <t>True</t>
        </is>
      </c>
      <c r="AX559" s="2" t="inlineStr">
        <is>
          <t>1</t>
        </is>
      </c>
      <c r="AY559" s="1" t="inlineStr">
        <is>
          <t>ROZPOCET</t>
        </is>
      </c>
    </row>
    <row r="560" ht="24" customHeight="1">
      <c r="C560" s="72" t="inlineStr">
        <is>
          <t>201</t>
        </is>
      </c>
      <c r="D560" s="72" t="inlineStr">
        <is>
          <t>K</t>
        </is>
      </c>
      <c r="E560" s="73" t="inlineStr">
        <is>
          <t>771578551.S</t>
        </is>
      </c>
      <c r="F560" s="74" t="inlineStr">
        <is>
          <t>Príplatok k montáži podláh z dlaždíc keramických za jednotlivú plochu do 5 m2</t>
        </is>
      </c>
      <c r="G560" s="75" t="inlineStr">
        <is>
          <t>m2</t>
        </is>
      </c>
      <c r="H560" s="105" t="n">
        <v>3.6</v>
      </c>
      <c r="I560" s="77" t="n">
        <v>1.01</v>
      </c>
      <c r="J560" s="77">
        <f>ROUND(I560*H560,2)</f>
        <v/>
      </c>
      <c r="K560" s="78" t="inlineStr">
        <is>
          <t>CENEKON 2026/02</t>
        </is>
      </c>
      <c r="N560" s="46" t="inlineStr">
        <is>
          <t>základná</t>
        </is>
      </c>
      <c r="O560" s="103" t="n">
        <v>0</v>
      </c>
      <c r="P560" s="103">
        <f>O560*H560</f>
        <v/>
      </c>
      <c r="Q560" s="103" t="n">
        <v>0</v>
      </c>
      <c r="R560" s="103">
        <f>Q560*H560</f>
        <v/>
      </c>
      <c r="S560" s="103" t="n">
        <v>0</v>
      </c>
      <c r="T560" s="103">
        <f>S560*H560</f>
        <v/>
      </c>
      <c r="AR560" s="1" t="inlineStr">
        <is>
          <t>16</t>
        </is>
      </c>
      <c r="AT560" s="1" t="inlineStr">
        <is>
          <t>K</t>
        </is>
      </c>
      <c r="AU560" s="1" t="inlineStr">
        <is>
          <t>2</t>
        </is>
      </c>
      <c r="AY560" s="1" t="inlineStr">
        <is>
          <t>ROZPOCET</t>
        </is>
      </c>
      <c r="BE560" s="31">
        <f>IF(N560="základná",J560,0)</f>
        <v/>
      </c>
      <c r="BF560" s="31">
        <f>IF(N560="znížená",J560,0)</f>
        <v/>
      </c>
      <c r="BG560" s="31">
        <f>IF(N560="zákl. prenesená",J560,0)</f>
        <v/>
      </c>
      <c r="BH560" s="31">
        <f>IF(N560="zníž. prenesená",J560,0)</f>
        <v/>
      </c>
      <c r="BI560" s="31">
        <f>IF(N560="nulová",J560,0)</f>
        <v/>
      </c>
      <c r="BJ560" s="1" t="inlineStr">
        <is>
          <t>2</t>
        </is>
      </c>
      <c r="BK560" s="31">
        <f>ROUND(I560*H560,2)</f>
        <v/>
      </c>
      <c r="BL560" s="1" t="inlineStr">
        <is>
          <t>16</t>
        </is>
      </c>
      <c r="BM560" s="1" t="inlineStr">
        <is>
          <t>-333037749</t>
        </is>
      </c>
    </row>
    <row r="561">
      <c r="D561" s="79" t="inlineStr">
        <is>
          <t>VV</t>
        </is>
      </c>
      <c r="F561" s="80" t="inlineStr">
        <is>
          <t>jednotlivé plochy do 5 m2: 1.03 WC 1,70 + 1.09 sklad 1,90 = 3,6</t>
        </is>
      </c>
      <c r="H561" s="106" t="n">
        <v>3.6</v>
      </c>
      <c r="AT561" s="1" t="inlineStr">
        <is>
          <t>VV</t>
        </is>
      </c>
      <c r="AU561" s="1" t="inlineStr">
        <is>
          <t>2</t>
        </is>
      </c>
      <c r="AV561" s="2" t="inlineStr">
        <is>
          <t>2</t>
        </is>
      </c>
      <c r="AW561" s="2" t="inlineStr">
        <is>
          <t>True</t>
        </is>
      </c>
      <c r="AX561" s="2" t="inlineStr">
        <is>
          <t>1</t>
        </is>
      </c>
      <c r="AY561" s="1" t="inlineStr">
        <is>
          <t>ROZPOCET</t>
        </is>
      </c>
    </row>
    <row r="562" ht="24" customHeight="1">
      <c r="C562" s="72" t="inlineStr">
        <is>
          <t>202</t>
        </is>
      </c>
      <c r="D562" s="72" t="inlineStr">
        <is>
          <t>K</t>
        </is>
      </c>
      <c r="E562" s="73" t="inlineStr">
        <is>
          <t>771991111.S</t>
        </is>
      </c>
      <c r="F562" s="74" t="inlineStr">
        <is>
          <t>Penetrovanie podkladu pred kladením dlažby</t>
        </is>
      </c>
      <c r="G562" s="75" t="inlineStr">
        <is>
          <t>m2</t>
        </is>
      </c>
      <c r="H562" s="105" t="n">
        <v>124.47</v>
      </c>
      <c r="I562" s="77" t="n">
        <v>1.69</v>
      </c>
      <c r="J562" s="77">
        <f>ROUND(I562*H562,2)</f>
        <v/>
      </c>
      <c r="K562" s="78" t="inlineStr">
        <is>
          <t>CENEKON 2026/02</t>
        </is>
      </c>
      <c r="N562" s="46" t="inlineStr">
        <is>
          <t>základná</t>
        </is>
      </c>
      <c r="O562" s="103" t="n">
        <v>0</v>
      </c>
      <c r="P562" s="103">
        <f>O562*H562</f>
        <v/>
      </c>
      <c r="Q562" s="103" t="n">
        <v>9.000000000000001e-05</v>
      </c>
      <c r="R562" s="103">
        <f>Q562*H562</f>
        <v/>
      </c>
      <c r="S562" s="103" t="n">
        <v>0</v>
      </c>
      <c r="T562" s="103">
        <f>S562*H562</f>
        <v/>
      </c>
      <c r="AR562" s="1" t="inlineStr">
        <is>
          <t>16</t>
        </is>
      </c>
      <c r="AT562" s="1" t="inlineStr">
        <is>
          <t>K</t>
        </is>
      </c>
      <c r="AU562" s="1" t="inlineStr">
        <is>
          <t>2</t>
        </is>
      </c>
      <c r="AY562" s="1" t="inlineStr">
        <is>
          <t>ROZPOCET</t>
        </is>
      </c>
      <c r="BE562" s="31">
        <f>IF(N562="základná",J562,0)</f>
        <v/>
      </c>
      <c r="BF562" s="31">
        <f>IF(N562="znížená",J562,0)</f>
        <v/>
      </c>
      <c r="BG562" s="31">
        <f>IF(N562="zákl. prenesená",J562,0)</f>
        <v/>
      </c>
      <c r="BH562" s="31">
        <f>IF(N562="zníž. prenesená",J562,0)</f>
        <v/>
      </c>
      <c r="BI562" s="31">
        <f>IF(N562="nulová",J562,0)</f>
        <v/>
      </c>
      <c r="BJ562" s="1" t="inlineStr">
        <is>
          <t>2</t>
        </is>
      </c>
      <c r="BK562" s="31">
        <f>ROUND(I562*H562,2)</f>
        <v/>
      </c>
      <c r="BL562" s="1" t="inlineStr">
        <is>
          <t>16</t>
        </is>
      </c>
      <c r="BM562" s="1" t="inlineStr">
        <is>
          <t>-861960408</t>
        </is>
      </c>
    </row>
    <row r="563">
      <c r="D563" s="79" t="inlineStr">
        <is>
          <t>VV</t>
        </is>
      </c>
      <c r="F563" s="80" t="inlineStr">
        <is>
          <t>penetrácia pod dlažbu V034 + V035: 106,54+17,93 = 124,47</t>
        </is>
      </c>
      <c r="H563" s="106" t="n">
        <v>124.47</v>
      </c>
      <c r="AT563" s="1" t="inlineStr">
        <is>
          <t>VV</t>
        </is>
      </c>
      <c r="AU563" s="1" t="inlineStr">
        <is>
          <t>2</t>
        </is>
      </c>
      <c r="AV563" s="2" t="inlineStr">
        <is>
          <t>2</t>
        </is>
      </c>
      <c r="AW563" s="2" t="inlineStr">
        <is>
          <t>True</t>
        </is>
      </c>
      <c r="AX563" s="2" t="inlineStr">
        <is>
          <t>1</t>
        </is>
      </c>
      <c r="AY563" s="1" t="inlineStr">
        <is>
          <t>ROZPOCET</t>
        </is>
      </c>
    </row>
    <row r="564" ht="22.8" customHeight="1">
      <c r="D564" s="67" t="inlineStr">
        <is>
          <t>D</t>
        </is>
      </c>
      <c r="E564" s="70" t="inlineStr">
        <is>
          <t>775</t>
        </is>
      </c>
      <c r="F564" s="70" t="inlineStr">
        <is>
          <t>Podlahy skladané</t>
        </is>
      </c>
      <c r="J564" s="71">
        <f>BK564</f>
        <v/>
      </c>
      <c r="P564" s="103">
        <f>SUM(P565:P570)</f>
        <v/>
      </c>
      <c r="R564" s="103">
        <f>SUM(R565:R570)</f>
        <v/>
      </c>
      <c r="T564" s="103">
        <f>SUM(T565:T570)</f>
        <v/>
      </c>
      <c r="AR564" s="1" t="inlineStr">
        <is>
          <t>2</t>
        </is>
      </c>
      <c r="AT564" s="46" t="inlineStr">
        <is>
          <t>D</t>
        </is>
      </c>
      <c r="AU564" s="46" t="inlineStr">
        <is>
          <t>1</t>
        </is>
      </c>
      <c r="AY564" s="1" t="inlineStr">
        <is>
          <t>ROZPOCET</t>
        </is>
      </c>
      <c r="BK564" s="31">
        <f>SUM(BK565:BK570)</f>
        <v/>
      </c>
    </row>
    <row r="565" ht="24" customHeight="1">
      <c r="C565" s="72" t="inlineStr">
        <is>
          <t>203</t>
        </is>
      </c>
      <c r="D565" s="72" t="inlineStr">
        <is>
          <t>K</t>
        </is>
      </c>
      <c r="E565" s="73" t="inlineStr">
        <is>
          <t>775550100.S</t>
        </is>
      </c>
      <c r="F565" s="74" t="inlineStr">
        <is>
          <t>Montáž podlahy z laminátových a drevených parkiet, šírka nad 190 mm, položená voľne</t>
        </is>
      </c>
      <c r="G565" s="75" t="inlineStr">
        <is>
          <t>m2</t>
        </is>
      </c>
      <c r="H565" s="105" t="n">
        <v>61.98</v>
      </c>
      <c r="I565" s="77" t="n">
        <v>10.18</v>
      </c>
      <c r="J565" s="77">
        <f>ROUND(I565*H565,2)</f>
        <v/>
      </c>
      <c r="K565" s="78" t="inlineStr">
        <is>
          <t>CENEKON 2026/02</t>
        </is>
      </c>
      <c r="N565" s="46" t="inlineStr">
        <is>
          <t>základná</t>
        </is>
      </c>
      <c r="O565" s="103" t="n">
        <v>0</v>
      </c>
      <c r="P565" s="103">
        <f>O565*H565</f>
        <v/>
      </c>
      <c r="Q565" s="103" t="n">
        <v>2e-05</v>
      </c>
      <c r="R565" s="103">
        <f>Q565*H565</f>
        <v/>
      </c>
      <c r="S565" s="103" t="n">
        <v>0</v>
      </c>
      <c r="T565" s="103">
        <f>S565*H565</f>
        <v/>
      </c>
      <c r="AR565" s="1" t="inlineStr">
        <is>
          <t>16</t>
        </is>
      </c>
      <c r="AT565" s="1" t="inlineStr">
        <is>
          <t>K</t>
        </is>
      </c>
      <c r="AU565" s="1" t="inlineStr">
        <is>
          <t>2</t>
        </is>
      </c>
      <c r="AY565" s="1" t="inlineStr">
        <is>
          <t>ROZPOCET</t>
        </is>
      </c>
      <c r="BE565" s="31">
        <f>IF(N565="základná",J565,0)</f>
        <v/>
      </c>
      <c r="BF565" s="31">
        <f>IF(N565="znížená",J565,0)</f>
        <v/>
      </c>
      <c r="BG565" s="31">
        <f>IF(N565="zákl. prenesená",J565,0)</f>
        <v/>
      </c>
      <c r="BH565" s="31">
        <f>IF(N565="zníž. prenesená",J565,0)</f>
        <v/>
      </c>
      <c r="BI565" s="31">
        <f>IF(N565="nulová",J565,0)</f>
        <v/>
      </c>
      <c r="BJ565" s="1" t="inlineStr">
        <is>
          <t>2</t>
        </is>
      </c>
      <c r="BK565" s="31">
        <f>ROUND(I565*H565,2)</f>
        <v/>
      </c>
      <c r="BL565" s="1" t="inlineStr">
        <is>
          <t>16</t>
        </is>
      </c>
      <c r="BM565" s="1" t="inlineStr">
        <is>
          <t>1806969971</t>
        </is>
      </c>
    </row>
    <row r="566">
      <c r="D566" s="79" t="inlineStr">
        <is>
          <t>VV</t>
        </is>
      </c>
      <c r="F566" s="80" t="inlineStr">
        <is>
          <t>V036: 5,95+12,42+5,95+12,25+15,91+9,50 = 61,98</t>
        </is>
      </c>
      <c r="H566" s="106" t="n">
        <v>61.98</v>
      </c>
      <c r="AT566" s="1" t="inlineStr">
        <is>
          <t>VV</t>
        </is>
      </c>
      <c r="AU566" s="1" t="inlineStr">
        <is>
          <t>2</t>
        </is>
      </c>
      <c r="AV566" s="2" t="inlineStr">
        <is>
          <t>2</t>
        </is>
      </c>
      <c r="AW566" s="2" t="inlineStr">
        <is>
          <t>True</t>
        </is>
      </c>
      <c r="AX566" s="2" t="inlineStr">
        <is>
          <t>1</t>
        </is>
      </c>
      <c r="AY566" s="1" t="inlineStr">
        <is>
          <t>ROZPOCET</t>
        </is>
      </c>
    </row>
    <row r="567" ht="24" customHeight="1">
      <c r="C567" s="82" t="inlineStr">
        <is>
          <t>204</t>
        </is>
      </c>
      <c r="D567" s="82" t="inlineStr">
        <is>
          <t>M</t>
        </is>
      </c>
      <c r="E567" s="83" t="inlineStr">
        <is>
          <t>611980003075</t>
        </is>
      </c>
      <c r="F567" s="84" t="inlineStr">
        <is>
          <t>Podlaha laminátová KRONOTEX EXQUISIT, lxšxhr 1285x192x8 mm</t>
        </is>
      </c>
      <c r="G567" s="85" t="inlineStr">
        <is>
          <t>m2</t>
        </is>
      </c>
      <c r="H567" s="107" t="n">
        <v>61.98</v>
      </c>
      <c r="I567" s="87" t="n">
        <v>16.32</v>
      </c>
      <c r="J567" s="87">
        <f>ROUND(I567*H567,2)</f>
        <v/>
      </c>
      <c r="K567" s="88" t="inlineStr">
        <is>
          <t>CENEKON 2026/02</t>
        </is>
      </c>
      <c r="N567" s="46" t="inlineStr">
        <is>
          <t>základná</t>
        </is>
      </c>
      <c r="O567" s="103" t="n">
        <v>0</v>
      </c>
      <c r="P567" s="103">
        <f>O567*H567</f>
        <v/>
      </c>
      <c r="Q567" s="103" t="n">
        <v>0.007</v>
      </c>
      <c r="R567" s="103">
        <f>Q567*H567</f>
        <v/>
      </c>
      <c r="S567" s="103" t="n">
        <v>0</v>
      </c>
      <c r="T567" s="103">
        <f>S567*H567</f>
        <v/>
      </c>
      <c r="AR567" s="1" t="inlineStr">
        <is>
          <t>32</t>
        </is>
      </c>
      <c r="AT567" s="1" t="inlineStr">
        <is>
          <t>M</t>
        </is>
      </c>
      <c r="AU567" s="1" t="inlineStr">
        <is>
          <t>2</t>
        </is>
      </c>
      <c r="AY567" s="1" t="inlineStr">
        <is>
          <t>ROZPOCET</t>
        </is>
      </c>
      <c r="BE567" s="31">
        <f>IF(N567="základná",J567,0)</f>
        <v/>
      </c>
      <c r="BF567" s="31">
        <f>IF(N567="znížená",J567,0)</f>
        <v/>
      </c>
      <c r="BG567" s="31">
        <f>IF(N567="zákl. prenesená",J567,0)</f>
        <v/>
      </c>
      <c r="BH567" s="31">
        <f>IF(N567="zníž. prenesená",J567,0)</f>
        <v/>
      </c>
      <c r="BI567" s="31">
        <f>IF(N567="nulová",J567,0)</f>
        <v/>
      </c>
      <c r="BJ567" s="1" t="inlineStr">
        <is>
          <t>2</t>
        </is>
      </c>
      <c r="BK567" s="31">
        <f>ROUND(I567*H567,2)</f>
        <v/>
      </c>
      <c r="BL567" s="1" t="inlineStr">
        <is>
          <t>16</t>
        </is>
      </c>
      <c r="BM567" s="1" t="inlineStr">
        <is>
          <t>-468156137</t>
        </is>
      </c>
    </row>
    <row r="568">
      <c r="D568" s="79" t="inlineStr">
        <is>
          <t>VV</t>
        </is>
      </c>
      <c r="F568" s="80" t="inlineStr">
        <is>
          <t>V036: 5,95+12,42+5,95+12,25+15,91+9,50 = 61,98</t>
        </is>
      </c>
      <c r="H568" s="106" t="n">
        <v>61.98</v>
      </c>
      <c r="AT568" s="1" t="inlineStr">
        <is>
          <t>VV</t>
        </is>
      </c>
      <c r="AU568" s="1" t="inlineStr">
        <is>
          <t>2</t>
        </is>
      </c>
      <c r="AV568" s="2" t="inlineStr">
        <is>
          <t>2</t>
        </is>
      </c>
      <c r="AW568" s="2" t="inlineStr">
        <is>
          <t>True</t>
        </is>
      </c>
      <c r="AX568" s="2" t="inlineStr">
        <is>
          <t>1</t>
        </is>
      </c>
      <c r="AY568" s="1" t="inlineStr">
        <is>
          <t>ROZPOCET</t>
        </is>
      </c>
    </row>
    <row r="569" ht="24" customHeight="1">
      <c r="C569" s="82" t="inlineStr">
        <is>
          <t>205</t>
        </is>
      </c>
      <c r="D569" s="82" t="inlineStr">
        <is>
          <t>M</t>
        </is>
      </c>
      <c r="E569" s="83" t="inlineStr">
        <is>
          <t>54279520</t>
        </is>
      </c>
      <c r="F569" s="84" t="inlineStr">
        <is>
          <t>Podložka pod laminátovú podlahu ProVent, SPOLTEX</t>
        </is>
      </c>
      <c r="G569" s="85" t="inlineStr">
        <is>
          <t>m2</t>
        </is>
      </c>
      <c r="H569" s="107" t="n">
        <v>61.98</v>
      </c>
      <c r="I569" s="87" t="n">
        <v>2.36</v>
      </c>
      <c r="J569" s="87">
        <f>ROUND(I569*H569,2)</f>
        <v/>
      </c>
      <c r="K569" s="88" t="inlineStr">
        <is>
          <t>CENEKON 2026/02</t>
        </is>
      </c>
      <c r="N569" s="46" t="inlineStr">
        <is>
          <t>základná</t>
        </is>
      </c>
      <c r="O569" s="103" t="n">
        <v>0</v>
      </c>
      <c r="P569" s="103">
        <f>O569*H569</f>
        <v/>
      </c>
      <c r="Q569" s="103" t="n">
        <v>0</v>
      </c>
      <c r="R569" s="103">
        <f>Q569*H569</f>
        <v/>
      </c>
      <c r="S569" s="103" t="n">
        <v>0</v>
      </c>
      <c r="T569" s="103">
        <f>S569*H569</f>
        <v/>
      </c>
      <c r="AR569" s="1" t="inlineStr">
        <is>
          <t>32</t>
        </is>
      </c>
      <c r="AT569" s="1" t="inlineStr">
        <is>
          <t>M</t>
        </is>
      </c>
      <c r="AU569" s="1" t="inlineStr">
        <is>
          <t>2</t>
        </is>
      </c>
      <c r="AY569" s="1" t="inlineStr">
        <is>
          <t>ROZPOCET</t>
        </is>
      </c>
      <c r="BE569" s="31">
        <f>IF(N569="základná",J569,0)</f>
        <v/>
      </c>
      <c r="BF569" s="31">
        <f>IF(N569="znížená",J569,0)</f>
        <v/>
      </c>
      <c r="BG569" s="31">
        <f>IF(N569="zákl. prenesená",J569,0)</f>
        <v/>
      </c>
      <c r="BH569" s="31">
        <f>IF(N569="zníž. prenesená",J569,0)</f>
        <v/>
      </c>
      <c r="BI569" s="31">
        <f>IF(N569="nulová",J569,0)</f>
        <v/>
      </c>
      <c r="BJ569" s="1" t="inlineStr">
        <is>
          <t>2</t>
        </is>
      </c>
      <c r="BK569" s="31">
        <f>ROUND(I569*H569,2)</f>
        <v/>
      </c>
      <c r="BL569" s="1" t="inlineStr">
        <is>
          <t>16</t>
        </is>
      </c>
      <c r="BM569" s="1" t="inlineStr">
        <is>
          <t>1436497035</t>
        </is>
      </c>
    </row>
    <row r="570">
      <c r="D570" s="79" t="inlineStr">
        <is>
          <t>VV</t>
        </is>
      </c>
      <c r="F570" s="80" t="inlineStr">
        <is>
          <t>V036: 5,95+12,42+5,95+12,25+15,91+9,50 = 61,98</t>
        </is>
      </c>
      <c r="H570" s="106" t="n">
        <v>61.98</v>
      </c>
      <c r="AT570" s="1" t="inlineStr">
        <is>
          <t>VV</t>
        </is>
      </c>
      <c r="AU570" s="1" t="inlineStr">
        <is>
          <t>2</t>
        </is>
      </c>
      <c r="AV570" s="2" t="inlineStr">
        <is>
          <t>2</t>
        </is>
      </c>
      <c r="AW570" s="2" t="inlineStr">
        <is>
          <t>True</t>
        </is>
      </c>
      <c r="AX570" s="2" t="inlineStr">
        <is>
          <t>1</t>
        </is>
      </c>
      <c r="AY570" s="1" t="inlineStr">
        <is>
          <t>ROZPOCET</t>
        </is>
      </c>
    </row>
    <row r="571" ht="22.8" customHeight="1">
      <c r="D571" s="67" t="inlineStr">
        <is>
          <t>D</t>
        </is>
      </c>
      <c r="E571" s="70" t="inlineStr">
        <is>
          <t>776</t>
        </is>
      </c>
      <c r="F571" s="70" t="inlineStr">
        <is>
          <t>Podlahy povlakové</t>
        </is>
      </c>
      <c r="J571" s="71">
        <f>BK571</f>
        <v/>
      </c>
      <c r="P571" s="103">
        <f>SUM(P572:P575)</f>
        <v/>
      </c>
      <c r="R571" s="103">
        <f>SUM(R572:R575)</f>
        <v/>
      </c>
      <c r="T571" s="103">
        <f>SUM(T572:T575)</f>
        <v/>
      </c>
      <c r="AR571" s="1" t="inlineStr">
        <is>
          <t>2</t>
        </is>
      </c>
      <c r="AT571" s="46" t="inlineStr">
        <is>
          <t>D</t>
        </is>
      </c>
      <c r="AU571" s="46" t="inlineStr">
        <is>
          <t>1</t>
        </is>
      </c>
      <c r="AY571" s="1" t="inlineStr">
        <is>
          <t>ROZPOCET</t>
        </is>
      </c>
      <c r="BK571" s="31">
        <f>SUM(BK572:BK575)</f>
        <v/>
      </c>
    </row>
    <row r="572" ht="24" customHeight="1">
      <c r="C572" s="72" t="inlineStr">
        <is>
          <t>206</t>
        </is>
      </c>
      <c r="D572" s="72" t="inlineStr">
        <is>
          <t>K</t>
        </is>
      </c>
      <c r="E572" s="73" t="inlineStr">
        <is>
          <t>776420010.S</t>
        </is>
      </c>
      <c r="F572" s="74" t="inlineStr">
        <is>
          <t>Lepenie podlahových soklov z PVC</t>
        </is>
      </c>
      <c r="G572" s="75" t="inlineStr">
        <is>
          <t>m</t>
        </is>
      </c>
      <c r="H572" s="105" t="n">
        <v>74.90000000000001</v>
      </c>
      <c r="I572" s="77" t="n">
        <v>3.21</v>
      </c>
      <c r="J572" s="77">
        <f>ROUND(I572*H572,2)</f>
        <v/>
      </c>
      <c r="K572" s="78" t="inlineStr">
        <is>
          <t>CENEKON 2026/02</t>
        </is>
      </c>
      <c r="N572" s="46" t="inlineStr">
        <is>
          <t>základná</t>
        </is>
      </c>
      <c r="O572" s="103" t="n">
        <v>0</v>
      </c>
      <c r="P572" s="103">
        <f>O572*H572</f>
        <v/>
      </c>
      <c r="Q572" s="103" t="n">
        <v>5e-05</v>
      </c>
      <c r="R572" s="103">
        <f>Q572*H572</f>
        <v/>
      </c>
      <c r="S572" s="103" t="n">
        <v>0</v>
      </c>
      <c r="T572" s="103">
        <f>S572*H572</f>
        <v/>
      </c>
      <c r="AR572" s="1" t="inlineStr">
        <is>
          <t>16</t>
        </is>
      </c>
      <c r="AT572" s="1" t="inlineStr">
        <is>
          <t>K</t>
        </is>
      </c>
      <c r="AU572" s="1" t="inlineStr">
        <is>
          <t>2</t>
        </is>
      </c>
      <c r="AY572" s="1" t="inlineStr">
        <is>
          <t>ROZPOCET</t>
        </is>
      </c>
      <c r="BE572" s="31">
        <f>IF(N572="základná",J572,0)</f>
        <v/>
      </c>
      <c r="BF572" s="31">
        <f>IF(N572="znížená",J572,0)</f>
        <v/>
      </c>
      <c r="BG572" s="31">
        <f>IF(N572="zákl. prenesená",J572,0)</f>
        <v/>
      </c>
      <c r="BH572" s="31">
        <f>IF(N572="zníž. prenesená",J572,0)</f>
        <v/>
      </c>
      <c r="BI572" s="31">
        <f>IF(N572="nulová",J572,0)</f>
        <v/>
      </c>
      <c r="BJ572" s="1" t="inlineStr">
        <is>
          <t>2</t>
        </is>
      </c>
      <c r="BK572" s="31">
        <f>ROUND(I572*H572,2)</f>
        <v/>
      </c>
      <c r="BL572" s="1" t="inlineStr">
        <is>
          <t>16</t>
        </is>
      </c>
      <c r="BM572" s="1" t="inlineStr">
        <is>
          <t>-678315425</t>
        </is>
      </c>
    </row>
    <row r="573">
      <c r="D573" s="79" t="inlineStr">
        <is>
          <t>VV</t>
        </is>
      </c>
      <c r="F573" s="80" t="inlineStr">
        <is>
          <t>V040: 9,95+14,10+9,95+14,00+16,20+10,70 = 74,9</t>
        </is>
      </c>
      <c r="H573" s="106" t="n">
        <v>74.90000000000001</v>
      </c>
      <c r="AT573" s="1" t="inlineStr">
        <is>
          <t>VV</t>
        </is>
      </c>
      <c r="AU573" s="1" t="inlineStr">
        <is>
          <t>2</t>
        </is>
      </c>
      <c r="AV573" s="2" t="inlineStr">
        <is>
          <t>2</t>
        </is>
      </c>
      <c r="AW573" s="2" t="inlineStr">
        <is>
          <t>True</t>
        </is>
      </c>
      <c r="AX573" s="2" t="inlineStr">
        <is>
          <t>1</t>
        </is>
      </c>
      <c r="AY573" s="1" t="inlineStr">
        <is>
          <t>ROZPOCET</t>
        </is>
      </c>
    </row>
    <row r="574" ht="24" customHeight="1">
      <c r="C574" s="82" t="inlineStr">
        <is>
          <t>207</t>
        </is>
      </c>
      <c r="D574" s="82" t="inlineStr">
        <is>
          <t>M</t>
        </is>
      </c>
      <c r="E574" s="83" t="inlineStr">
        <is>
          <t>R207</t>
        </is>
      </c>
      <c r="F574" s="84" t="inlineStr">
        <is>
          <t>Soklová lišta PVC výšky 70 mm - dodávka</t>
        </is>
      </c>
      <c r="G574" s="85" t="inlineStr">
        <is>
          <t>m</t>
        </is>
      </c>
      <c r="H574" s="107" t="n">
        <v>74.90000000000001</v>
      </c>
      <c r="I574" s="87" t="n">
        <v>1.82</v>
      </c>
      <c r="J574" s="87">
        <f>ROUND(I574*H574,2)</f>
        <v/>
      </c>
      <c r="K574" s="88" t="n"/>
      <c r="N574" s="46" t="inlineStr">
        <is>
          <t>základná</t>
        </is>
      </c>
      <c r="O574" s="103" t="n">
        <v>0</v>
      </c>
      <c r="P574" s="103">
        <f>O574*H574</f>
        <v/>
      </c>
      <c r="Q574" s="103" t="n">
        <v>0</v>
      </c>
      <c r="R574" s="103">
        <f>Q574*H574</f>
        <v/>
      </c>
      <c r="S574" s="103" t="n">
        <v>0</v>
      </c>
      <c r="T574" s="103">
        <f>S574*H574</f>
        <v/>
      </c>
      <c r="AR574" s="1" t="inlineStr">
        <is>
          <t>32</t>
        </is>
      </c>
      <c r="AT574" s="1" t="inlineStr">
        <is>
          <t>M</t>
        </is>
      </c>
      <c r="AU574" s="1" t="inlineStr">
        <is>
          <t>2</t>
        </is>
      </c>
      <c r="AY574" s="1" t="inlineStr">
        <is>
          <t>ROZPOCET</t>
        </is>
      </c>
      <c r="BE574" s="31">
        <f>IF(N574="základná",J574,0)</f>
        <v/>
      </c>
      <c r="BF574" s="31">
        <f>IF(N574="znížená",J574,0)</f>
        <v/>
      </c>
      <c r="BG574" s="31">
        <f>IF(N574="zákl. prenesená",J574,0)</f>
        <v/>
      </c>
      <c r="BH574" s="31">
        <f>IF(N574="zníž. prenesená",J574,0)</f>
        <v/>
      </c>
      <c r="BI574" s="31">
        <f>IF(N574="nulová",J574,0)</f>
        <v/>
      </c>
      <c r="BJ574" s="1" t="inlineStr">
        <is>
          <t>2</t>
        </is>
      </c>
      <c r="BK574" s="31">
        <f>ROUND(I574*H574,2)</f>
        <v/>
      </c>
      <c r="BL574" s="1" t="inlineStr">
        <is>
          <t>16</t>
        </is>
      </c>
      <c r="BM574" s="1" t="inlineStr">
        <is>
          <t>20636404</t>
        </is>
      </c>
    </row>
    <row r="575">
      <c r="D575" s="79" t="inlineStr">
        <is>
          <t>VV</t>
        </is>
      </c>
      <c r="F575" s="80" t="inlineStr">
        <is>
          <t>V040: 9,95+14,10+9,95+14,00+16,20+10,70 = 74,9</t>
        </is>
      </c>
      <c r="H575" s="106" t="n">
        <v>74.90000000000001</v>
      </c>
      <c r="AT575" s="1" t="inlineStr">
        <is>
          <t>VV</t>
        </is>
      </c>
      <c r="AU575" s="1" t="inlineStr">
        <is>
          <t>2</t>
        </is>
      </c>
      <c r="AV575" s="2" t="inlineStr">
        <is>
          <t>2</t>
        </is>
      </c>
      <c r="AW575" s="2" t="inlineStr">
        <is>
          <t>True</t>
        </is>
      </c>
      <c r="AX575" s="2" t="inlineStr">
        <is>
          <t>1</t>
        </is>
      </c>
      <c r="AY575" s="1" t="inlineStr">
        <is>
          <t>ROZPOCET</t>
        </is>
      </c>
    </row>
    <row r="576" ht="22.8" customHeight="1">
      <c r="D576" s="67" t="inlineStr">
        <is>
          <t>D</t>
        </is>
      </c>
      <c r="E576" s="70" t="inlineStr">
        <is>
          <t>781</t>
        </is>
      </c>
      <c r="F576" s="70" t="inlineStr">
        <is>
          <t>Dokončovacie práce - obklady</t>
        </is>
      </c>
      <c r="J576" s="71">
        <f>BK576</f>
        <v/>
      </c>
      <c r="P576" s="103">
        <f>SUM(P577:P594)</f>
        <v/>
      </c>
      <c r="R576" s="103">
        <f>SUM(R577:R594)</f>
        <v/>
      </c>
      <c r="T576" s="103">
        <f>SUM(T577:T594)</f>
        <v/>
      </c>
      <c r="AR576" s="1" t="inlineStr">
        <is>
          <t>2</t>
        </is>
      </c>
      <c r="AT576" s="46" t="inlineStr">
        <is>
          <t>D</t>
        </is>
      </c>
      <c r="AU576" s="46" t="inlineStr">
        <is>
          <t>1</t>
        </is>
      </c>
      <c r="AY576" s="1" t="inlineStr">
        <is>
          <t>ROZPOCET</t>
        </is>
      </c>
      <c r="BK576" s="31">
        <f>SUM(BK577:BK594)</f>
        <v/>
      </c>
    </row>
    <row r="577" ht="36" customHeight="1">
      <c r="C577" s="72" t="inlineStr">
        <is>
          <t>208</t>
        </is>
      </c>
      <c r="D577" s="72" t="inlineStr">
        <is>
          <t>K</t>
        </is>
      </c>
      <c r="E577" s="73" t="inlineStr">
        <is>
          <t>781733010.S</t>
        </is>
      </c>
      <c r="F577" s="74" t="inlineStr">
        <is>
          <t>Montáž obkladov vonkajších z obkladových pásikov tehlových, do tmelu flexibilného, škárované hmotou škárovacou, do 40 ks/m2</t>
        </is>
      </c>
      <c r="G577" s="75" t="inlineStr">
        <is>
          <t>m2</t>
        </is>
      </c>
      <c r="H577" s="105" t="n">
        <v>43.181</v>
      </c>
      <c r="I577" s="77" t="n">
        <v>50.7</v>
      </c>
      <c r="J577" s="77">
        <f>ROUND(I577*H577,2)</f>
        <v/>
      </c>
      <c r="K577" s="78" t="inlineStr">
        <is>
          <t>CENEKON 2026/02</t>
        </is>
      </c>
      <c r="N577" s="46" t="inlineStr">
        <is>
          <t>základná</t>
        </is>
      </c>
      <c r="O577" s="103" t="n">
        <v>0</v>
      </c>
      <c r="P577" s="103">
        <f>O577*H577</f>
        <v/>
      </c>
      <c r="Q577" s="103" t="n">
        <v>0.0115</v>
      </c>
      <c r="R577" s="103">
        <f>Q577*H577</f>
        <v/>
      </c>
      <c r="S577" s="103" t="n">
        <v>0</v>
      </c>
      <c r="T577" s="103">
        <f>S577*H577</f>
        <v/>
      </c>
      <c r="AR577" s="1" t="inlineStr">
        <is>
          <t>16</t>
        </is>
      </c>
      <c r="AT577" s="1" t="inlineStr">
        <is>
          <t>K</t>
        </is>
      </c>
      <c r="AU577" s="1" t="inlineStr">
        <is>
          <t>2</t>
        </is>
      </c>
      <c r="AY577" s="1" t="inlineStr">
        <is>
          <t>ROZPOCET</t>
        </is>
      </c>
      <c r="BE577" s="31">
        <f>IF(N577="základná",J577,0)</f>
        <v/>
      </c>
      <c r="BF577" s="31">
        <f>IF(N577="znížená",J577,0)</f>
        <v/>
      </c>
      <c r="BG577" s="31">
        <f>IF(N577="zákl. prenesená",J577,0)</f>
        <v/>
      </c>
      <c r="BH577" s="31">
        <f>IF(N577="zníž. prenesená",J577,0)</f>
        <v/>
      </c>
      <c r="BI577" s="31">
        <f>IF(N577="nulová",J577,0)</f>
        <v/>
      </c>
      <c r="BJ577" s="1" t="inlineStr">
        <is>
          <t>2</t>
        </is>
      </c>
      <c r="BK577" s="31">
        <f>ROUND(I577*H577,2)</f>
        <v/>
      </c>
      <c r="BL577" s="1" t="inlineStr">
        <is>
          <t>16</t>
        </is>
      </c>
      <c r="BM577" s="1" t="inlineStr">
        <is>
          <t>-512603678</t>
        </is>
      </c>
    </row>
    <row r="578">
      <c r="D578" s="79" t="inlineStr">
        <is>
          <t>VV</t>
        </is>
      </c>
      <c r="F578" s="80" t="inlineStr">
        <is>
          <t>V053: 0,3 × (78,78-14,675)+23,95 = 43,181</t>
        </is>
      </c>
      <c r="H578" s="106" t="n">
        <v>43.181</v>
      </c>
      <c r="AT578" s="1" t="inlineStr">
        <is>
          <t>VV</t>
        </is>
      </c>
      <c r="AU578" s="1" t="inlineStr">
        <is>
          <t>2</t>
        </is>
      </c>
      <c r="AV578" s="2" t="inlineStr">
        <is>
          <t>2</t>
        </is>
      </c>
      <c r="AW578" s="2" t="inlineStr">
        <is>
          <t>True</t>
        </is>
      </c>
      <c r="AX578" s="2" t="inlineStr">
        <is>
          <t>1</t>
        </is>
      </c>
      <c r="AY578" s="1" t="inlineStr">
        <is>
          <t>ROZPOCET</t>
        </is>
      </c>
    </row>
    <row r="579" ht="24" customHeight="1">
      <c r="C579" s="82" t="inlineStr">
        <is>
          <t>209</t>
        </is>
      </c>
      <c r="D579" s="82" t="inlineStr">
        <is>
          <t>M</t>
        </is>
      </c>
      <c r="E579" s="83" t="inlineStr">
        <is>
          <t>553620003800.S</t>
        </is>
      </c>
      <c r="F579" s="84" t="inlineStr">
        <is>
          <t>Profil hliníkový L 50x42 mm, hr. 2 mm, dĺžky 6 m, príslušenstvo k prevetrávaným fasádam</t>
        </is>
      </c>
      <c r="G579" s="85" t="inlineStr">
        <is>
          <t>ks</t>
        </is>
      </c>
      <c r="H579" s="107" t="n">
        <v>13</v>
      </c>
      <c r="I579" s="87" t="n">
        <v>32.33</v>
      </c>
      <c r="J579" s="87">
        <f>ROUND(I579*H579,2)</f>
        <v/>
      </c>
      <c r="K579" s="88" t="inlineStr">
        <is>
          <t>CENEKON 2026/02</t>
        </is>
      </c>
      <c r="N579" s="46" t="inlineStr">
        <is>
          <t>základná</t>
        </is>
      </c>
      <c r="O579" s="103" t="n">
        <v>0</v>
      </c>
      <c r="P579" s="103">
        <f>O579*H579</f>
        <v/>
      </c>
      <c r="Q579" s="103" t="n">
        <v>0.00291</v>
      </c>
      <c r="R579" s="103">
        <f>Q579*H579</f>
        <v/>
      </c>
      <c r="S579" s="103" t="n">
        <v>0</v>
      </c>
      <c r="T579" s="103">
        <f>S579*H579</f>
        <v/>
      </c>
      <c r="AR579" s="1" t="inlineStr">
        <is>
          <t>32</t>
        </is>
      </c>
      <c r="AT579" s="1" t="inlineStr">
        <is>
          <t>M</t>
        </is>
      </c>
      <c r="AU579" s="1" t="inlineStr">
        <is>
          <t>2</t>
        </is>
      </c>
      <c r="AY579" s="1" t="inlineStr">
        <is>
          <t>ROZPOCET</t>
        </is>
      </c>
      <c r="BE579" s="31">
        <f>IF(N579="základná",J579,0)</f>
        <v/>
      </c>
      <c r="BF579" s="31">
        <f>IF(N579="znížená",J579,0)</f>
        <v/>
      </c>
      <c r="BG579" s="31">
        <f>IF(N579="zákl. prenesená",J579,0)</f>
        <v/>
      </c>
      <c r="BH579" s="31">
        <f>IF(N579="zníž. prenesená",J579,0)</f>
        <v/>
      </c>
      <c r="BI579" s="31">
        <f>IF(N579="nulová",J579,0)</f>
        <v/>
      </c>
      <c r="BJ579" s="1" t="inlineStr">
        <is>
          <t>2</t>
        </is>
      </c>
      <c r="BK579" s="31">
        <f>ROUND(I579*H579,2)</f>
        <v/>
      </c>
      <c r="BL579" s="1" t="inlineStr">
        <is>
          <t>16</t>
        </is>
      </c>
      <c r="BM579" s="1" t="inlineStr">
        <is>
          <t>1433003511</t>
        </is>
      </c>
    </row>
    <row r="580">
      <c r="D580" s="79" t="inlineStr">
        <is>
          <t>VV</t>
        </is>
      </c>
      <c r="F580" s="80" t="inlineStr">
        <is>
          <t>nosné L profily roštu WPC fasády: V054 44,096 m2 × 1,7 bm/m2 / 6 m = 12,494 → 13 ks</t>
        </is>
      </c>
      <c r="H580" s="106" t="n">
        <v>13</v>
      </c>
      <c r="AT580" s="1" t="inlineStr">
        <is>
          <t>VV</t>
        </is>
      </c>
      <c r="AU580" s="1" t="inlineStr">
        <is>
          <t>2</t>
        </is>
      </c>
      <c r="AV580" s="2" t="inlineStr">
        <is>
          <t>2</t>
        </is>
      </c>
      <c r="AW580" s="2" t="inlineStr">
        <is>
          <t>True</t>
        </is>
      </c>
      <c r="AX580" s="2" t="inlineStr">
        <is>
          <t>1</t>
        </is>
      </c>
      <c r="AY580" s="1" t="inlineStr">
        <is>
          <t>ROZPOCET</t>
        </is>
      </c>
    </row>
    <row r="581" ht="36" customHeight="1">
      <c r="C581" s="82" t="inlineStr">
        <is>
          <t>210</t>
        </is>
      </c>
      <c r="D581" s="82" t="inlineStr">
        <is>
          <t>M</t>
        </is>
      </c>
      <c r="E581" s="83" t="inlineStr">
        <is>
          <t>553620002700.S</t>
        </is>
      </c>
      <c r="F581" s="84" t="inlineStr">
        <is>
          <t>Uholník hliníkový s podstavou 150x40 mm, hr. 3 mm, dĺžky 220 mm, príslušenstvo k prevetrávaným fasádam</t>
        </is>
      </c>
      <c r="G581" s="85" t="inlineStr">
        <is>
          <t>ks</t>
        </is>
      </c>
      <c r="H581" s="107" t="n">
        <v>124</v>
      </c>
      <c r="I581" s="87" t="n">
        <v>5.23</v>
      </c>
      <c r="J581" s="87">
        <f>ROUND(I581*H581,2)</f>
        <v/>
      </c>
      <c r="K581" s="88" t="inlineStr">
        <is>
          <t>CENEKON 2026/02</t>
        </is>
      </c>
      <c r="N581" s="46" t="inlineStr">
        <is>
          <t>základná</t>
        </is>
      </c>
      <c r="O581" s="103" t="n">
        <v>0</v>
      </c>
      <c r="P581" s="103">
        <f>O581*H581</f>
        <v/>
      </c>
      <c r="Q581" s="103" t="n">
        <v>0.00028</v>
      </c>
      <c r="R581" s="103">
        <f>Q581*H581</f>
        <v/>
      </c>
      <c r="S581" s="103" t="n">
        <v>0</v>
      </c>
      <c r="T581" s="103">
        <f>S581*H581</f>
        <v/>
      </c>
      <c r="AR581" s="1" t="inlineStr">
        <is>
          <t>32</t>
        </is>
      </c>
      <c r="AT581" s="1" t="inlineStr">
        <is>
          <t>M</t>
        </is>
      </c>
      <c r="AU581" s="1" t="inlineStr">
        <is>
          <t>2</t>
        </is>
      </c>
      <c r="AY581" s="1" t="inlineStr">
        <is>
          <t>ROZPOCET</t>
        </is>
      </c>
      <c r="BE581" s="31">
        <f>IF(N581="základná",J581,0)</f>
        <v/>
      </c>
      <c r="BF581" s="31">
        <f>IF(N581="znížená",J581,0)</f>
        <v/>
      </c>
      <c r="BG581" s="31">
        <f>IF(N581="zákl. prenesená",J581,0)</f>
        <v/>
      </c>
      <c r="BH581" s="31">
        <f>IF(N581="zníž. prenesená",J581,0)</f>
        <v/>
      </c>
      <c r="BI581" s="31">
        <f>IF(N581="nulová",J581,0)</f>
        <v/>
      </c>
      <c r="BJ581" s="1" t="inlineStr">
        <is>
          <t>2</t>
        </is>
      </c>
      <c r="BK581" s="31">
        <f>ROUND(I581*H581,2)</f>
        <v/>
      </c>
      <c r="BL581" s="1" t="inlineStr">
        <is>
          <t>16</t>
        </is>
      </c>
      <c r="BM581" s="1" t="inlineStr">
        <is>
          <t>-2129792533</t>
        </is>
      </c>
    </row>
    <row r="582">
      <c r="D582" s="79" t="inlineStr">
        <is>
          <t>VV</t>
        </is>
      </c>
      <c r="F582" s="80" t="inlineStr">
        <is>
          <t>konzoly roštu (dĺžka 220 mm pre EPS 180 + vetraná medzera): V054 44,096 m2 × 2,8 ks/m2 = 123,469 → 124 ks</t>
        </is>
      </c>
      <c r="H582" s="106" t="n">
        <v>124</v>
      </c>
      <c r="AT582" s="1" t="inlineStr">
        <is>
          <t>VV</t>
        </is>
      </c>
      <c r="AU582" s="1" t="inlineStr">
        <is>
          <t>2</t>
        </is>
      </c>
      <c r="AV582" s="2" t="inlineStr">
        <is>
          <t>2</t>
        </is>
      </c>
      <c r="AW582" s="2" t="inlineStr">
        <is>
          <t>True</t>
        </is>
      </c>
      <c r="AX582" s="2" t="inlineStr">
        <is>
          <t>1</t>
        </is>
      </c>
      <c r="AY582" s="1" t="inlineStr">
        <is>
          <t>ROZPOCET</t>
        </is>
      </c>
    </row>
    <row r="583" ht="24" customHeight="1">
      <c r="C583" s="82" t="inlineStr">
        <is>
          <t>211</t>
        </is>
      </c>
      <c r="D583" s="82" t="inlineStr">
        <is>
          <t>M</t>
        </is>
      </c>
      <c r="E583" s="83" t="inlineStr">
        <is>
          <t>283410003500.S</t>
        </is>
      </c>
      <c r="F583" s="84" t="inlineStr">
        <is>
          <t>Profil okenný a dverný dilatačný z PVC s integrovanou tesniacou páskou a sklotextilnou mriežkou</t>
        </is>
      </c>
      <c r="G583" s="85" t="inlineStr">
        <is>
          <t>m</t>
        </is>
      </c>
      <c r="H583" s="107" t="n">
        <v>78.67</v>
      </c>
      <c r="I583" s="87" t="n">
        <v>3.42</v>
      </c>
      <c r="J583" s="87">
        <f>ROUND(I583*H583,2)</f>
        <v/>
      </c>
      <c r="K583" s="88" t="inlineStr">
        <is>
          <t>CENEKON 2026/02</t>
        </is>
      </c>
      <c r="N583" s="46" t="inlineStr">
        <is>
          <t>základná</t>
        </is>
      </c>
      <c r="O583" s="103" t="n">
        <v>0</v>
      </c>
      <c r="P583" s="103">
        <f>O583*H583</f>
        <v/>
      </c>
      <c r="Q583" s="103" t="n">
        <v>0.00022</v>
      </c>
      <c r="R583" s="103">
        <f>Q583*H583</f>
        <v/>
      </c>
      <c r="S583" s="103" t="n">
        <v>0</v>
      </c>
      <c r="T583" s="103">
        <f>S583*H583</f>
        <v/>
      </c>
      <c r="AR583" s="1" t="inlineStr">
        <is>
          <t>32</t>
        </is>
      </c>
      <c r="AT583" s="1" t="inlineStr">
        <is>
          <t>M</t>
        </is>
      </c>
      <c r="AU583" s="1" t="inlineStr">
        <is>
          <t>2</t>
        </is>
      </c>
      <c r="AY583" s="1" t="inlineStr">
        <is>
          <t>ROZPOCET</t>
        </is>
      </c>
      <c r="BE583" s="31">
        <f>IF(N583="základná",J583,0)</f>
        <v/>
      </c>
      <c r="BF583" s="31">
        <f>IF(N583="znížená",J583,0)</f>
        <v/>
      </c>
      <c r="BG583" s="31">
        <f>IF(N583="zákl. prenesená",J583,0)</f>
        <v/>
      </c>
      <c r="BH583" s="31">
        <f>IF(N583="zníž. prenesená",J583,0)</f>
        <v/>
      </c>
      <c r="BI583" s="31">
        <f>IF(N583="nulová",J583,0)</f>
        <v/>
      </c>
      <c r="BJ583" s="1" t="inlineStr">
        <is>
          <t>2</t>
        </is>
      </c>
      <c r="BK583" s="31">
        <f>ROUND(I583*H583,2)</f>
        <v/>
      </c>
      <c r="BL583" s="1" t="inlineStr">
        <is>
          <t>16</t>
        </is>
      </c>
      <c r="BM583" s="1" t="inlineStr">
        <is>
          <t>367297876</t>
        </is>
      </c>
    </row>
    <row r="584">
      <c r="D584" s="79" t="inlineStr">
        <is>
          <t>VV</t>
        </is>
      </c>
      <c r="F584" s="80" t="inlineStr">
        <is>
          <t>pripájací (APU) profil okien a dverí s tesniacou páskou: obvod výplní bez parapetu Σ(2h + š) (012) = 78,67</t>
        </is>
      </c>
      <c r="H584" s="106" t="n">
        <v>78.67</v>
      </c>
      <c r="AT584" s="1" t="inlineStr">
        <is>
          <t>VV</t>
        </is>
      </c>
      <c r="AU584" s="1" t="inlineStr">
        <is>
          <t>2</t>
        </is>
      </c>
      <c r="AV584" s="2" t="inlineStr">
        <is>
          <t>2</t>
        </is>
      </c>
      <c r="AW584" s="2" t="inlineStr">
        <is>
          <t>True</t>
        </is>
      </c>
      <c r="AX584" s="2" t="inlineStr">
        <is>
          <t>1</t>
        </is>
      </c>
      <c r="AY584" s="1" t="inlineStr">
        <is>
          <t>ROZPOCET</t>
        </is>
      </c>
    </row>
    <row r="585" ht="24" customHeight="1">
      <c r="C585" s="72" t="inlineStr">
        <is>
          <t>212</t>
        </is>
      </c>
      <c r="D585" s="72" t="inlineStr">
        <is>
          <t>K</t>
        </is>
      </c>
      <c r="E585" s="73" t="inlineStr">
        <is>
          <t>781445207.S</t>
        </is>
      </c>
      <c r="F585" s="74" t="inlineStr">
        <is>
          <t>Montáž obkladov vnútor. stien z obkladačiek kladených do tmelu flexibilného veľ. 300x200 mm</t>
        </is>
      </c>
      <c r="G585" s="75" t="inlineStr">
        <is>
          <t>m2</t>
        </is>
      </c>
      <c r="H585" s="105" t="n">
        <v>97.16800000000001</v>
      </c>
      <c r="I585" s="77" t="n">
        <v>34.38</v>
      </c>
      <c r="J585" s="77">
        <f>ROUND(I585*H585,2)</f>
        <v/>
      </c>
      <c r="K585" s="78" t="inlineStr">
        <is>
          <t>CENEKON 2026/02</t>
        </is>
      </c>
      <c r="N585" s="46" t="inlineStr">
        <is>
          <t>základná</t>
        </is>
      </c>
      <c r="O585" s="103" t="n">
        <v>0</v>
      </c>
      <c r="P585" s="103">
        <f>O585*H585</f>
        <v/>
      </c>
      <c r="Q585" s="103" t="n">
        <v>0.00286</v>
      </c>
      <c r="R585" s="103">
        <f>Q585*H585</f>
        <v/>
      </c>
      <c r="S585" s="103" t="n">
        <v>0</v>
      </c>
      <c r="T585" s="103">
        <f>S585*H585</f>
        <v/>
      </c>
      <c r="AR585" s="1" t="inlineStr">
        <is>
          <t>16</t>
        </is>
      </c>
      <c r="AT585" s="1" t="inlineStr">
        <is>
          <t>K</t>
        </is>
      </c>
      <c r="AU585" s="1" t="inlineStr">
        <is>
          <t>2</t>
        </is>
      </c>
      <c r="AY585" s="1" t="inlineStr">
        <is>
          <t>ROZPOCET</t>
        </is>
      </c>
      <c r="BE585" s="31">
        <f>IF(N585="základná",J585,0)</f>
        <v/>
      </c>
      <c r="BF585" s="31">
        <f>IF(N585="znížená",J585,0)</f>
        <v/>
      </c>
      <c r="BG585" s="31">
        <f>IF(N585="zákl. prenesená",J585,0)</f>
        <v/>
      </c>
      <c r="BH585" s="31">
        <f>IF(N585="zníž. prenesená",J585,0)</f>
        <v/>
      </c>
      <c r="BI585" s="31">
        <f>IF(N585="nulová",J585,0)</f>
        <v/>
      </c>
      <c r="BJ585" s="1" t="inlineStr">
        <is>
          <t>2</t>
        </is>
      </c>
      <c r="BK585" s="31">
        <f>ROUND(I585*H585,2)</f>
        <v/>
      </c>
      <c r="BL585" s="1" t="inlineStr">
        <is>
          <t>16</t>
        </is>
      </c>
      <c r="BM585" s="1" t="inlineStr">
        <is>
          <t>1356517089</t>
        </is>
      </c>
    </row>
    <row r="586">
      <c r="D586" s="79" t="inlineStr">
        <is>
          <t>VV</t>
        </is>
      </c>
      <c r="F586" s="80" t="inlineStr">
        <is>
          <t>V041: (5,4 × 2,8-0,6 × 2,1)+(14,4 × 2,8-0,8 × 2,1-1,025 × 2,28-1,625 × 1,08)+(9,7 × 2,8-0,7 × 2,1-0,75 × 1,08)+(10,2 × 1,5-0,7 × 1,5)+(3,45+2,97) × 1,5 = 97,168</t>
        </is>
      </c>
      <c r="H586" s="106" t="n">
        <v>97.16800000000001</v>
      </c>
      <c r="AT586" s="1" t="inlineStr">
        <is>
          <t>VV</t>
        </is>
      </c>
      <c r="AU586" s="1" t="inlineStr">
        <is>
          <t>2</t>
        </is>
      </c>
      <c r="AV586" s="2" t="inlineStr">
        <is>
          <t>2</t>
        </is>
      </c>
      <c r="AW586" s="2" t="inlineStr">
        <is>
          <t>True</t>
        </is>
      </c>
      <c r="AX586" s="2" t="inlineStr">
        <is>
          <t>1</t>
        </is>
      </c>
      <c r="AY586" s="1" t="inlineStr">
        <is>
          <t>ROZPOCET</t>
        </is>
      </c>
    </row>
    <row r="587" ht="24" customHeight="1">
      <c r="C587" s="82" t="inlineStr">
        <is>
          <t>213</t>
        </is>
      </c>
      <c r="D587" s="82" t="inlineStr">
        <is>
          <t>M</t>
        </is>
      </c>
      <c r="E587" s="83" t="inlineStr">
        <is>
          <t>597640001510</t>
        </is>
      </c>
      <c r="F587" s="84" t="inlineStr">
        <is>
          <t>Obkladačky keramické EASY, lxvxhr 398x198x7 mm, farba biela, RAKO</t>
        </is>
      </c>
      <c r="G587" s="85" t="inlineStr">
        <is>
          <t>m2</t>
        </is>
      </c>
      <c r="H587" s="107" t="n">
        <v>97.16800000000001</v>
      </c>
      <c r="I587" s="87" t="n">
        <v>21.53</v>
      </c>
      <c r="J587" s="87">
        <f>ROUND(I587*H587,2)</f>
        <v/>
      </c>
      <c r="K587" s="88" t="inlineStr">
        <is>
          <t>CENEKON 2026/02</t>
        </is>
      </c>
      <c r="N587" s="46" t="inlineStr">
        <is>
          <t>základná</t>
        </is>
      </c>
      <c r="O587" s="103" t="n">
        <v>0</v>
      </c>
      <c r="P587" s="103">
        <f>O587*H587</f>
        <v/>
      </c>
      <c r="Q587" s="103" t="n">
        <v>0.01288</v>
      </c>
      <c r="R587" s="103">
        <f>Q587*H587</f>
        <v/>
      </c>
      <c r="S587" s="103" t="n">
        <v>0</v>
      </c>
      <c r="T587" s="103">
        <f>S587*H587</f>
        <v/>
      </c>
      <c r="AR587" s="1" t="inlineStr">
        <is>
          <t>32</t>
        </is>
      </c>
      <c r="AT587" s="1" t="inlineStr">
        <is>
          <t>M</t>
        </is>
      </c>
      <c r="AU587" s="1" t="inlineStr">
        <is>
          <t>2</t>
        </is>
      </c>
      <c r="AY587" s="1" t="inlineStr">
        <is>
          <t>ROZPOCET</t>
        </is>
      </c>
      <c r="BE587" s="31">
        <f>IF(N587="základná",J587,0)</f>
        <v/>
      </c>
      <c r="BF587" s="31">
        <f>IF(N587="znížená",J587,0)</f>
        <v/>
      </c>
      <c r="BG587" s="31">
        <f>IF(N587="zákl. prenesená",J587,0)</f>
        <v/>
      </c>
      <c r="BH587" s="31">
        <f>IF(N587="zníž. prenesená",J587,0)</f>
        <v/>
      </c>
      <c r="BI587" s="31">
        <f>IF(N587="nulová",J587,0)</f>
        <v/>
      </c>
      <c r="BJ587" s="1" t="inlineStr">
        <is>
          <t>2</t>
        </is>
      </c>
      <c r="BK587" s="31">
        <f>ROUND(I587*H587,2)</f>
        <v/>
      </c>
      <c r="BL587" s="1" t="inlineStr">
        <is>
          <t>16</t>
        </is>
      </c>
      <c r="BM587" s="1" t="inlineStr">
        <is>
          <t>-1236217428</t>
        </is>
      </c>
    </row>
    <row r="588">
      <c r="D588" s="79" t="inlineStr">
        <is>
          <t>VV</t>
        </is>
      </c>
      <c r="F588" s="80" t="inlineStr">
        <is>
          <t>V041: (5,4 × 2,8-0,6 × 2,1)+(14,4 × 2,8-0,8 × 2,1-1,025 × 2,28-1,625 × 1,08)+(9,7 × 2,8-0,7 × 2,1-0,75 × 1,08)+(10,2 × 1,5-0,7 × 1,5)+(3,45+2,97) × 1,5 = 97,168</t>
        </is>
      </c>
      <c r="H588" s="106" t="n">
        <v>97.16800000000001</v>
      </c>
      <c r="AT588" s="1" t="inlineStr">
        <is>
          <t>VV</t>
        </is>
      </c>
      <c r="AU588" s="1" t="inlineStr">
        <is>
          <t>2</t>
        </is>
      </c>
      <c r="AV588" s="2" t="inlineStr">
        <is>
          <t>2</t>
        </is>
      </c>
      <c r="AW588" s="2" t="inlineStr">
        <is>
          <t>True</t>
        </is>
      </c>
      <c r="AX588" s="2" t="inlineStr">
        <is>
          <t>1</t>
        </is>
      </c>
      <c r="AY588" s="1" t="inlineStr">
        <is>
          <t>ROZPOCET</t>
        </is>
      </c>
    </row>
    <row r="589" ht="24" customHeight="1">
      <c r="C589" s="72" t="inlineStr">
        <is>
          <t>214</t>
        </is>
      </c>
      <c r="D589" s="72" t="inlineStr">
        <is>
          <t>K</t>
        </is>
      </c>
      <c r="E589" s="73" t="inlineStr">
        <is>
          <t>781991121.S</t>
        </is>
      </c>
      <c r="F589" s="74" t="inlineStr">
        <is>
          <t>Penetrovanie podkladu pred kladením obkladu</t>
        </is>
      </c>
      <c r="G589" s="75" t="inlineStr">
        <is>
          <t>m2</t>
        </is>
      </c>
      <c r="H589" s="105" t="n">
        <v>97.16800000000001</v>
      </c>
      <c r="I589" s="77" t="n">
        <v>1.69</v>
      </c>
      <c r="J589" s="77">
        <f>ROUND(I589*H589,2)</f>
        <v/>
      </c>
      <c r="K589" s="78" t="inlineStr">
        <is>
          <t>CENEKON 2026/02</t>
        </is>
      </c>
      <c r="N589" s="46" t="inlineStr">
        <is>
          <t>základná</t>
        </is>
      </c>
      <c r="O589" s="103" t="n">
        <v>0</v>
      </c>
      <c r="P589" s="103">
        <f>O589*H589</f>
        <v/>
      </c>
      <c r="Q589" s="103" t="n">
        <v>9.000000000000001e-05</v>
      </c>
      <c r="R589" s="103">
        <f>Q589*H589</f>
        <v/>
      </c>
      <c r="S589" s="103" t="n">
        <v>0</v>
      </c>
      <c r="T589" s="103">
        <f>S589*H589</f>
        <v/>
      </c>
      <c r="AR589" s="1" t="inlineStr">
        <is>
          <t>16</t>
        </is>
      </c>
      <c r="AT589" s="1" t="inlineStr">
        <is>
          <t>K</t>
        </is>
      </c>
      <c r="AU589" s="1" t="inlineStr">
        <is>
          <t>2</t>
        </is>
      </c>
      <c r="AY589" s="1" t="inlineStr">
        <is>
          <t>ROZPOCET</t>
        </is>
      </c>
      <c r="BE589" s="31">
        <f>IF(N589="základná",J589,0)</f>
        <v/>
      </c>
      <c r="BF589" s="31">
        <f>IF(N589="znížená",J589,0)</f>
        <v/>
      </c>
      <c r="BG589" s="31">
        <f>IF(N589="zákl. prenesená",J589,0)</f>
        <v/>
      </c>
      <c r="BH589" s="31">
        <f>IF(N589="zníž. prenesená",J589,0)</f>
        <v/>
      </c>
      <c r="BI589" s="31">
        <f>IF(N589="nulová",J589,0)</f>
        <v/>
      </c>
      <c r="BJ589" s="1" t="inlineStr">
        <is>
          <t>2</t>
        </is>
      </c>
      <c r="BK589" s="31">
        <f>ROUND(I589*H589,2)</f>
        <v/>
      </c>
      <c r="BL589" s="1" t="inlineStr">
        <is>
          <t>16</t>
        </is>
      </c>
      <c r="BM589" s="1" t="inlineStr">
        <is>
          <t>929731374</t>
        </is>
      </c>
    </row>
    <row r="590">
      <c r="D590" s="79" t="inlineStr">
        <is>
          <t>VV</t>
        </is>
      </c>
      <c r="F590" s="80" t="inlineStr">
        <is>
          <t>V041: (5,4 × 2,8-0,6 × 2,1)+(14,4 × 2,8-0,8 × 2,1-1,025 × 2,28-1,625 × 1,08)+(9,7 × 2,8-0,7 × 2,1-0,75 × 1,08)+(10,2 × 1,5-0,7 × 1,5)+(3,45+2,97) × 1,5 = 97,168</t>
        </is>
      </c>
      <c r="H590" s="106" t="n">
        <v>97.16800000000001</v>
      </c>
      <c r="AT590" s="1" t="inlineStr">
        <is>
          <t>VV</t>
        </is>
      </c>
      <c r="AU590" s="1" t="inlineStr">
        <is>
          <t>2</t>
        </is>
      </c>
      <c r="AV590" s="2" t="inlineStr">
        <is>
          <t>2</t>
        </is>
      </c>
      <c r="AW590" s="2" t="inlineStr">
        <is>
          <t>True</t>
        </is>
      </c>
      <c r="AX590" s="2" t="inlineStr">
        <is>
          <t>1</t>
        </is>
      </c>
      <c r="AY590" s="1" t="inlineStr">
        <is>
          <t>ROZPOCET</t>
        </is>
      </c>
    </row>
    <row r="591" ht="24" customHeight="1">
      <c r="C591" s="72" t="inlineStr">
        <is>
          <t>215</t>
        </is>
      </c>
      <c r="D591" s="72" t="inlineStr">
        <is>
          <t>K</t>
        </is>
      </c>
      <c r="E591" s="73" t="inlineStr">
        <is>
          <t>781491121.S</t>
        </is>
      </c>
      <c r="F591" s="74" t="inlineStr">
        <is>
          <t>Montáž plastových profilov pre obklad do tmelu flexibilného - ukončovací/roh steny</t>
        </is>
      </c>
      <c r="G591" s="75" t="inlineStr">
        <is>
          <t>m</t>
        </is>
      </c>
      <c r="H591" s="105" t="n">
        <v>28.2</v>
      </c>
      <c r="I591" s="77" t="n">
        <v>8.26</v>
      </c>
      <c r="J591" s="77">
        <f>ROUND(I591*H591,2)</f>
        <v/>
      </c>
      <c r="K591" s="78" t="inlineStr">
        <is>
          <t>CENEKON 2026/02</t>
        </is>
      </c>
      <c r="N591" s="46" t="inlineStr">
        <is>
          <t>základná</t>
        </is>
      </c>
      <c r="O591" s="103" t="n">
        <v>0</v>
      </c>
      <c r="P591" s="103">
        <f>O591*H591</f>
        <v/>
      </c>
      <c r="Q591" s="103" t="n">
        <v>0.0005</v>
      </c>
      <c r="R591" s="103">
        <f>Q591*H591</f>
        <v/>
      </c>
      <c r="S591" s="103" t="n">
        <v>0</v>
      </c>
      <c r="T591" s="103">
        <f>S591*H591</f>
        <v/>
      </c>
      <c r="AR591" s="1" t="inlineStr">
        <is>
          <t>16</t>
        </is>
      </c>
      <c r="AT591" s="1" t="inlineStr">
        <is>
          <t>K</t>
        </is>
      </c>
      <c r="AU591" s="1" t="inlineStr">
        <is>
          <t>2</t>
        </is>
      </c>
      <c r="AY591" s="1" t="inlineStr">
        <is>
          <t>ROZPOCET</t>
        </is>
      </c>
      <c r="BE591" s="31">
        <f>IF(N591="základná",J591,0)</f>
        <v/>
      </c>
      <c r="BF591" s="31">
        <f>IF(N591="znížená",J591,0)</f>
        <v/>
      </c>
      <c r="BG591" s="31">
        <f>IF(N591="zákl. prenesená",J591,0)</f>
        <v/>
      </c>
      <c r="BH591" s="31">
        <f>IF(N591="zníž. prenesená",J591,0)</f>
        <v/>
      </c>
      <c r="BI591" s="31">
        <f>IF(N591="nulová",J591,0)</f>
        <v/>
      </c>
      <c r="BJ591" s="1" t="inlineStr">
        <is>
          <t>2</t>
        </is>
      </c>
      <c r="BK591" s="31">
        <f>ROUND(I591*H591,2)</f>
        <v/>
      </c>
      <c r="BL591" s="1" t="inlineStr">
        <is>
          <t>16</t>
        </is>
      </c>
      <c r="BM591" s="1" t="inlineStr">
        <is>
          <t>1327752052</t>
        </is>
      </c>
    </row>
    <row r="592">
      <c r="D592" s="79" t="inlineStr">
        <is>
          <t>VV</t>
        </is>
      </c>
      <c r="F592" s="80" t="inlineStr">
        <is>
          <t>ukončovacie a rohové profily obkladu: horná hrana 1.06 (10,20 - 0,70) + kuchyňa 6,42 + ostenia O1, O8, O6 v kúpeľniach = 28,2</t>
        </is>
      </c>
      <c r="H592" s="106" t="n">
        <v>28.2</v>
      </c>
      <c r="AT592" s="1" t="inlineStr">
        <is>
          <t>VV</t>
        </is>
      </c>
      <c r="AU592" s="1" t="inlineStr">
        <is>
          <t>2</t>
        </is>
      </c>
      <c r="AV592" s="2" t="inlineStr">
        <is>
          <t>2</t>
        </is>
      </c>
      <c r="AW592" s="2" t="inlineStr">
        <is>
          <t>True</t>
        </is>
      </c>
      <c r="AX592" s="2" t="inlineStr">
        <is>
          <t>1</t>
        </is>
      </c>
      <c r="AY592" s="1" t="inlineStr">
        <is>
          <t>ROZPOCET</t>
        </is>
      </c>
    </row>
    <row r="593" ht="24" customHeight="1">
      <c r="C593" s="82" t="inlineStr">
        <is>
          <t>216</t>
        </is>
      </c>
      <c r="D593" s="82" t="inlineStr">
        <is>
          <t>M</t>
        </is>
      </c>
      <c r="E593" s="83" t="inlineStr">
        <is>
          <t>283410018280.S</t>
        </is>
      </c>
      <c r="F593" s="84" t="inlineStr">
        <is>
          <t>Profil ukončovací v tvare L na vonkajší roh pre hr. dlaždíc 8 mm, PVC</t>
        </is>
      </c>
      <c r="G593" s="85" t="inlineStr">
        <is>
          <t>m</t>
        </is>
      </c>
      <c r="H593" s="107" t="n">
        <v>28.2</v>
      </c>
      <c r="I593" s="87" t="n">
        <v>1.3</v>
      </c>
      <c r="J593" s="87">
        <f>ROUND(I593*H593,2)</f>
        <v/>
      </c>
      <c r="K593" s="88" t="inlineStr">
        <is>
          <t>CENEKON 2026/02</t>
        </is>
      </c>
      <c r="N593" s="46" t="inlineStr">
        <is>
          <t>základná</t>
        </is>
      </c>
      <c r="O593" s="103" t="n">
        <v>0</v>
      </c>
      <c r="P593" s="103">
        <f>O593*H593</f>
        <v/>
      </c>
      <c r="Q593" s="103" t="n">
        <v>4e-05</v>
      </c>
      <c r="R593" s="103">
        <f>Q593*H593</f>
        <v/>
      </c>
      <c r="S593" s="103" t="n">
        <v>0</v>
      </c>
      <c r="T593" s="103">
        <f>S593*H593</f>
        <v/>
      </c>
      <c r="AR593" s="1" t="inlineStr">
        <is>
          <t>32</t>
        </is>
      </c>
      <c r="AT593" s="1" t="inlineStr">
        <is>
          <t>M</t>
        </is>
      </c>
      <c r="AU593" s="1" t="inlineStr">
        <is>
          <t>2</t>
        </is>
      </c>
      <c r="AY593" s="1" t="inlineStr">
        <is>
          <t>ROZPOCET</t>
        </is>
      </c>
      <c r="BE593" s="31">
        <f>IF(N593="základná",J593,0)</f>
        <v/>
      </c>
      <c r="BF593" s="31">
        <f>IF(N593="znížená",J593,0)</f>
        <v/>
      </c>
      <c r="BG593" s="31">
        <f>IF(N593="zákl. prenesená",J593,0)</f>
        <v/>
      </c>
      <c r="BH593" s="31">
        <f>IF(N593="zníž. prenesená",J593,0)</f>
        <v/>
      </c>
      <c r="BI593" s="31">
        <f>IF(N593="nulová",J593,0)</f>
        <v/>
      </c>
      <c r="BJ593" s="1" t="inlineStr">
        <is>
          <t>2</t>
        </is>
      </c>
      <c r="BK593" s="31">
        <f>ROUND(I593*H593,2)</f>
        <v/>
      </c>
      <c r="BL593" s="1" t="inlineStr">
        <is>
          <t>16</t>
        </is>
      </c>
      <c r="BM593" s="1" t="inlineStr">
        <is>
          <t>-949344407</t>
        </is>
      </c>
    </row>
    <row r="594">
      <c r="D594" s="79" t="inlineStr">
        <is>
          <t>VV</t>
        </is>
      </c>
      <c r="F594" s="80" t="inlineStr">
        <is>
          <t>PVC profil ukončovací L pre obklad hr. 8 mm, dĺžka ako montáž profilov = 28,2</t>
        </is>
      </c>
      <c r="H594" s="106" t="n">
        <v>28.2</v>
      </c>
      <c r="AT594" s="1" t="inlineStr">
        <is>
          <t>VV</t>
        </is>
      </c>
      <c r="AU594" s="1" t="inlineStr">
        <is>
          <t>2</t>
        </is>
      </c>
      <c r="AV594" s="2" t="inlineStr">
        <is>
          <t>2</t>
        </is>
      </c>
      <c r="AW594" s="2" t="inlineStr">
        <is>
          <t>True</t>
        </is>
      </c>
      <c r="AX594" s="2" t="inlineStr">
        <is>
          <t>1</t>
        </is>
      </c>
      <c r="AY594" s="1" t="inlineStr">
        <is>
          <t>ROZPOCET</t>
        </is>
      </c>
    </row>
    <row r="595" ht="22.8" customHeight="1">
      <c r="D595" s="67" t="inlineStr">
        <is>
          <t>D</t>
        </is>
      </c>
      <c r="E595" s="70" t="inlineStr">
        <is>
          <t>783</t>
        </is>
      </c>
      <c r="F595" s="70" t="inlineStr">
        <is>
          <t>Dokončovacie práce - nátery</t>
        </is>
      </c>
      <c r="J595" s="71">
        <f>BK595</f>
        <v/>
      </c>
      <c r="P595" s="103">
        <f>SUM(P596:P601)</f>
        <v/>
      </c>
      <c r="R595" s="103">
        <f>SUM(R596:R601)</f>
        <v/>
      </c>
      <c r="T595" s="103">
        <f>SUM(T596:T601)</f>
        <v/>
      </c>
      <c r="AR595" s="1" t="inlineStr">
        <is>
          <t>2</t>
        </is>
      </c>
      <c r="AT595" s="46" t="inlineStr">
        <is>
          <t>D</t>
        </is>
      </c>
      <c r="AU595" s="46" t="inlineStr">
        <is>
          <t>1</t>
        </is>
      </c>
      <c r="AY595" s="1" t="inlineStr">
        <is>
          <t>ROZPOCET</t>
        </is>
      </c>
      <c r="BK595" s="31">
        <f>SUM(BK596:BK601)</f>
        <v/>
      </c>
    </row>
    <row r="596" ht="24" customHeight="1">
      <c r="C596" s="72" t="inlineStr">
        <is>
          <t>217</t>
        </is>
      </c>
      <c r="D596" s="72" t="inlineStr">
        <is>
          <t>K</t>
        </is>
      </c>
      <c r="E596" s="73" t="inlineStr">
        <is>
          <t>783120440.S</t>
        </is>
      </c>
      <c r="F596" s="74" t="inlineStr">
        <is>
          <t>Syntetický náter - M41 oceľových konštrukcií C ľahkých a obkladov, štvorvrstvových, bez masky</t>
        </is>
      </c>
      <c r="G596" s="75" t="inlineStr">
        <is>
          <t>m2</t>
        </is>
      </c>
      <c r="H596" s="105" t="n">
        <v>47.217</v>
      </c>
      <c r="I596" s="77" t="n">
        <v>19.63</v>
      </c>
      <c r="J596" s="77">
        <f>ROUND(I596*H596,2)</f>
        <v/>
      </c>
      <c r="K596" s="78" t="inlineStr">
        <is>
          <t>CENEKON 2026/02</t>
        </is>
      </c>
      <c r="N596" s="46" t="inlineStr">
        <is>
          <t>základná</t>
        </is>
      </c>
      <c r="O596" s="103" t="n">
        <v>0</v>
      </c>
      <c r="P596" s="103">
        <f>O596*H596</f>
        <v/>
      </c>
      <c r="Q596" s="103" t="n">
        <v>0.00086</v>
      </c>
      <c r="R596" s="103">
        <f>Q596*H596</f>
        <v/>
      </c>
      <c r="S596" s="103" t="n">
        <v>0</v>
      </c>
      <c r="T596" s="103">
        <f>S596*H596</f>
        <v/>
      </c>
      <c r="AR596" s="1" t="inlineStr">
        <is>
          <t>16</t>
        </is>
      </c>
      <c r="AT596" s="1" t="inlineStr">
        <is>
          <t>K</t>
        </is>
      </c>
      <c r="AU596" s="1" t="inlineStr">
        <is>
          <t>2</t>
        </is>
      </c>
      <c r="AY596" s="1" t="inlineStr">
        <is>
          <t>ROZPOCET</t>
        </is>
      </c>
      <c r="BE596" s="31">
        <f>IF(N596="základná",J596,0)</f>
        <v/>
      </c>
      <c r="BF596" s="31">
        <f>IF(N596="znížená",J596,0)</f>
        <v/>
      </c>
      <c r="BG596" s="31">
        <f>IF(N596="zákl. prenesená",J596,0)</f>
        <v/>
      </c>
      <c r="BH596" s="31">
        <f>IF(N596="zníž. prenesená",J596,0)</f>
        <v/>
      </c>
      <c r="BI596" s="31">
        <f>IF(N596="nulová",J596,0)</f>
        <v/>
      </c>
      <c r="BJ596" s="1" t="inlineStr">
        <is>
          <t>2</t>
        </is>
      </c>
      <c r="BK596" s="31">
        <f>ROUND(I596*H596,2)</f>
        <v/>
      </c>
      <c r="BL596" s="1" t="inlineStr">
        <is>
          <t>16</t>
        </is>
      </c>
      <c r="BM596" s="1" t="inlineStr">
        <is>
          <t>-804040724</t>
        </is>
      </c>
    </row>
    <row r="597">
      <c r="D597" s="79" t="inlineStr">
        <is>
          <t>VV</t>
        </is>
      </c>
      <c r="F597" s="80" t="inlineStr">
        <is>
          <t>povrch oceľových prvkov (UPE 85,07 m × 0,48 + RHS 18,30 m × 0,30 + CHS 2,80 m × 0,319): 85,07 × 0,48+18,3 × 0,3+2,8 × 0,319 = 47,217</t>
        </is>
      </c>
      <c r="H597" s="106" t="n">
        <v>47.217</v>
      </c>
      <c r="AT597" s="1" t="inlineStr">
        <is>
          <t>VV</t>
        </is>
      </c>
      <c r="AU597" s="1" t="inlineStr">
        <is>
          <t>2</t>
        </is>
      </c>
      <c r="AV597" s="2" t="inlineStr">
        <is>
          <t>2</t>
        </is>
      </c>
      <c r="AW597" s="2" t="inlineStr">
        <is>
          <t>True</t>
        </is>
      </c>
      <c r="AX597" s="2" t="inlineStr">
        <is>
          <t>1</t>
        </is>
      </c>
      <c r="AY597" s="1" t="inlineStr">
        <is>
          <t>ROZPOCET</t>
        </is>
      </c>
    </row>
    <row r="598" ht="24" customHeight="1">
      <c r="C598" s="72" t="inlineStr">
        <is>
          <t>218</t>
        </is>
      </c>
      <c r="D598" s="72" t="inlineStr">
        <is>
          <t>K</t>
        </is>
      </c>
      <c r="E598" s="73" t="inlineStr">
        <is>
          <t>783782406.S</t>
        </is>
      </c>
      <c r="F598" s="74" t="inlineStr">
        <is>
          <t>Nátery tesárskych konštrukcií, hĺbková impregnácia 3 v 1 s biocídom, jednonásobná</t>
        </is>
      </c>
      <c r="G598" s="75" t="inlineStr">
        <is>
          <t>m2</t>
        </is>
      </c>
      <c r="H598" s="105" t="n">
        <v>193.51</v>
      </c>
      <c r="I598" s="77" t="n">
        <v>6.18</v>
      </c>
      <c r="J598" s="77">
        <f>ROUND(I598*H598,2)</f>
        <v/>
      </c>
      <c r="K598" s="78" t="inlineStr">
        <is>
          <t>CENEKON 2026/02</t>
        </is>
      </c>
      <c r="N598" s="46" t="inlineStr">
        <is>
          <t>základná</t>
        </is>
      </c>
      <c r="O598" s="103" t="n">
        <v>0</v>
      </c>
      <c r="P598" s="103">
        <f>O598*H598</f>
        <v/>
      </c>
      <c r="Q598" s="103" t="n">
        <v>9.000000000000001e-05</v>
      </c>
      <c r="R598" s="103">
        <f>Q598*H598</f>
        <v/>
      </c>
      <c r="S598" s="103" t="n">
        <v>0</v>
      </c>
      <c r="T598" s="103">
        <f>S598*H598</f>
        <v/>
      </c>
      <c r="AR598" s="1" t="inlineStr">
        <is>
          <t>16</t>
        </is>
      </c>
      <c r="AT598" s="1" t="inlineStr">
        <is>
          <t>K</t>
        </is>
      </c>
      <c r="AU598" s="1" t="inlineStr">
        <is>
          <t>2</t>
        </is>
      </c>
      <c r="AY598" s="1" t="inlineStr">
        <is>
          <t>ROZPOCET</t>
        </is>
      </c>
      <c r="BE598" s="31">
        <f>IF(N598="základná",J598,0)</f>
        <v/>
      </c>
      <c r="BF598" s="31">
        <f>IF(N598="znížená",J598,0)</f>
        <v/>
      </c>
      <c r="BG598" s="31">
        <f>IF(N598="zákl. prenesená",J598,0)</f>
        <v/>
      </c>
      <c r="BH598" s="31">
        <f>IF(N598="zníž. prenesená",J598,0)</f>
        <v/>
      </c>
      <c r="BI598" s="31">
        <f>IF(N598="nulová",J598,0)</f>
        <v/>
      </c>
      <c r="BJ598" s="1" t="inlineStr">
        <is>
          <t>2</t>
        </is>
      </c>
      <c r="BK598" s="31">
        <f>ROUND(I598*H598,2)</f>
        <v/>
      </c>
      <c r="BL598" s="1" t="inlineStr">
        <is>
          <t>16</t>
        </is>
      </c>
      <c r="BM598" s="1" t="inlineStr">
        <is>
          <t>-1529579479</t>
        </is>
      </c>
    </row>
    <row r="599">
      <c r="D599" s="79" t="inlineStr">
        <is>
          <t>VV</t>
        </is>
      </c>
      <c r="F599" s="80" t="inlineStr">
        <is>
          <t>povrch prvkov krovu (krokvy, výmeny, úžľabné, pomúrnica, klieštiny, koncový hranol): 131,58 × 0,52+1,7 × 0,52+11,04 × 0,68+64,0 × 0,54+93,75 × 0,41+57,5 × 0,76 = 193,51</t>
        </is>
      </c>
      <c r="H599" s="106" t="n">
        <v>193.51</v>
      </c>
      <c r="AT599" s="1" t="inlineStr">
        <is>
          <t>VV</t>
        </is>
      </c>
      <c r="AU599" s="1" t="inlineStr">
        <is>
          <t>2</t>
        </is>
      </c>
      <c r="AV599" s="2" t="inlineStr">
        <is>
          <t>2</t>
        </is>
      </c>
      <c r="AW599" s="2" t="inlineStr">
        <is>
          <t>True</t>
        </is>
      </c>
      <c r="AX599" s="2" t="inlineStr">
        <is>
          <t>1</t>
        </is>
      </c>
      <c r="AY599" s="1" t="inlineStr">
        <is>
          <t>ROZPOCET</t>
        </is>
      </c>
    </row>
    <row r="600" ht="24" customHeight="1">
      <c r="C600" s="72" t="inlineStr">
        <is>
          <t>219</t>
        </is>
      </c>
      <c r="D600" s="72" t="inlineStr">
        <is>
          <t>K</t>
        </is>
      </c>
      <c r="E600" s="73" t="inlineStr">
        <is>
          <t>783726200.S</t>
        </is>
      </c>
      <c r="F600" s="74" t="inlineStr">
        <is>
          <t>Nátery tesárskych konštrukcií syntetické na vzduchu schnúce lazurovacím lakom 2x lakovaním</t>
        </is>
      </c>
      <c r="G600" s="75" t="inlineStr">
        <is>
          <t>m2</t>
        </is>
      </c>
      <c r="H600" s="105" t="n">
        <v>115.25</v>
      </c>
      <c r="I600" s="77" t="n">
        <v>3.5</v>
      </c>
      <c r="J600" s="77">
        <f>ROUND(I600*H600,2)</f>
        <v/>
      </c>
      <c r="K600" s="78" t="inlineStr">
        <is>
          <t>CENEKON 2026/02</t>
        </is>
      </c>
      <c r="N600" s="46" t="inlineStr">
        <is>
          <t>základná</t>
        </is>
      </c>
      <c r="O600" s="103" t="n">
        <v>0</v>
      </c>
      <c r="P600" s="103">
        <f>O600*H600</f>
        <v/>
      </c>
      <c r="Q600" s="103" t="n">
        <v>0.00021</v>
      </c>
      <c r="R600" s="103">
        <f>Q600*H600</f>
        <v/>
      </c>
      <c r="S600" s="103" t="n">
        <v>0</v>
      </c>
      <c r="T600" s="103">
        <f>S600*H600</f>
        <v/>
      </c>
      <c r="AR600" s="1" t="inlineStr">
        <is>
          <t>16</t>
        </is>
      </c>
      <c r="AT600" s="1" t="inlineStr">
        <is>
          <t>K</t>
        </is>
      </c>
      <c r="AU600" s="1" t="inlineStr">
        <is>
          <t>2</t>
        </is>
      </c>
      <c r="AY600" s="1" t="inlineStr">
        <is>
          <t>ROZPOCET</t>
        </is>
      </c>
      <c r="BE600" s="31">
        <f>IF(N600="základná",J600,0)</f>
        <v/>
      </c>
      <c r="BF600" s="31">
        <f>IF(N600="znížená",J600,0)</f>
        <v/>
      </c>
      <c r="BG600" s="31">
        <f>IF(N600="zákl. prenesená",J600,0)</f>
        <v/>
      </c>
      <c r="BH600" s="31">
        <f>IF(N600="zníž. prenesená",J600,0)</f>
        <v/>
      </c>
      <c r="BI600" s="31">
        <f>IF(N600="nulová",J600,0)</f>
        <v/>
      </c>
      <c r="BJ600" s="1" t="inlineStr">
        <is>
          <t>2</t>
        </is>
      </c>
      <c r="BK600" s="31">
        <f>ROUND(I600*H600,2)</f>
        <v/>
      </c>
      <c r="BL600" s="1" t="inlineStr">
        <is>
          <t>16</t>
        </is>
      </c>
      <c r="BM600" s="1" t="inlineStr">
        <is>
          <t>-106051229</t>
        </is>
      </c>
    </row>
    <row r="601">
      <c r="D601" s="79" t="inlineStr">
        <is>
          <t>VV</t>
        </is>
      </c>
      <c r="F601" s="80" t="inlineStr">
        <is>
          <t>pohľadové prvky krovu v 1.05 (krokvy, výmeny, úžľabné, klieštiny): 131,58 × 0,52+1,7 × 0,52+11,04 × 0,68+93,75 × 0,41 = 115,25</t>
        </is>
      </c>
      <c r="H601" s="106" t="n">
        <v>115.25</v>
      </c>
      <c r="AT601" s="1" t="inlineStr">
        <is>
          <t>VV</t>
        </is>
      </c>
      <c r="AU601" s="1" t="inlineStr">
        <is>
          <t>2</t>
        </is>
      </c>
      <c r="AV601" s="2" t="inlineStr">
        <is>
          <t>2</t>
        </is>
      </c>
      <c r="AW601" s="2" t="inlineStr">
        <is>
          <t>True</t>
        </is>
      </c>
      <c r="AX601" s="2" t="inlineStr">
        <is>
          <t>1</t>
        </is>
      </c>
      <c r="AY601" s="1" t="inlineStr">
        <is>
          <t>ROZPOCET</t>
        </is>
      </c>
    </row>
    <row r="602" ht="22.8" customHeight="1">
      <c r="D602" s="67" t="inlineStr">
        <is>
          <t>D</t>
        </is>
      </c>
      <c r="E602" s="70" t="inlineStr">
        <is>
          <t>784</t>
        </is>
      </c>
      <c r="F602" s="70" t="inlineStr">
        <is>
          <t>Dokončovacie práce - maľby a tapety</t>
        </is>
      </c>
      <c r="J602" s="71">
        <f>BK602</f>
        <v/>
      </c>
      <c r="P602" s="103">
        <f>SUM(P603:P610)</f>
        <v/>
      </c>
      <c r="R602" s="103">
        <f>SUM(R603:R610)</f>
        <v/>
      </c>
      <c r="T602" s="103">
        <f>SUM(T603:T610)</f>
        <v/>
      </c>
      <c r="AR602" s="1" t="inlineStr">
        <is>
          <t>2</t>
        </is>
      </c>
      <c r="AT602" s="46" t="inlineStr">
        <is>
          <t>D</t>
        </is>
      </c>
      <c r="AU602" s="46" t="inlineStr">
        <is>
          <t>1</t>
        </is>
      </c>
      <c r="AY602" s="1" t="inlineStr">
        <is>
          <t>ROZPOCET</t>
        </is>
      </c>
      <c r="BK602" s="31">
        <f>SUM(BK603:BK610)</f>
        <v/>
      </c>
    </row>
    <row r="603" ht="24" customHeight="1">
      <c r="C603" s="72" t="inlineStr">
        <is>
          <t>220</t>
        </is>
      </c>
      <c r="D603" s="72" t="inlineStr">
        <is>
          <t>K</t>
        </is>
      </c>
      <c r="E603" s="73" t="inlineStr">
        <is>
          <t>784441010.S</t>
        </is>
      </c>
      <c r="F603" s="74" t="inlineStr">
        <is>
          <t>Maľby latexové dvojnásobné základné, ručne nanášané na jemnozrnný podklad výšky do 3,80 m</t>
        </is>
      </c>
      <c r="G603" s="75" t="inlineStr">
        <is>
          <t>m2</t>
        </is>
      </c>
      <c r="H603" s="105" t="n">
        <v>582.727</v>
      </c>
      <c r="I603" s="77" t="n">
        <v>3.92</v>
      </c>
      <c r="J603" s="77">
        <f>ROUND(I603*H603,2)</f>
        <v/>
      </c>
      <c r="K603" s="78" t="inlineStr">
        <is>
          <t>CENEKON 2026/02</t>
        </is>
      </c>
      <c r="N603" s="46" t="inlineStr">
        <is>
          <t>základná</t>
        </is>
      </c>
      <c r="O603" s="103" t="n">
        <v>0</v>
      </c>
      <c r="P603" s="103">
        <f>O603*H603</f>
        <v/>
      </c>
      <c r="Q603" s="103" t="n">
        <v>0.00035</v>
      </c>
      <c r="R603" s="103">
        <f>Q603*H603</f>
        <v/>
      </c>
      <c r="S603" s="103" t="n">
        <v>0</v>
      </c>
      <c r="T603" s="103">
        <f>S603*H603</f>
        <v/>
      </c>
      <c r="AR603" s="1" t="inlineStr">
        <is>
          <t>16</t>
        </is>
      </c>
      <c r="AT603" s="1" t="inlineStr">
        <is>
          <t>K</t>
        </is>
      </c>
      <c r="AU603" s="1" t="inlineStr">
        <is>
          <t>2</t>
        </is>
      </c>
      <c r="AY603" s="1" t="inlineStr">
        <is>
          <t>ROZPOCET</t>
        </is>
      </c>
      <c r="BE603" s="31">
        <f>IF(N603="základná",J603,0)</f>
        <v/>
      </c>
      <c r="BF603" s="31">
        <f>IF(N603="znížená",J603,0)</f>
        <v/>
      </c>
      <c r="BG603" s="31">
        <f>IF(N603="zákl. prenesená",J603,0)</f>
        <v/>
      </c>
      <c r="BH603" s="31">
        <f>IF(N603="zníž. prenesená",J603,0)</f>
        <v/>
      </c>
      <c r="BI603" s="31">
        <f>IF(N603="nulová",J603,0)</f>
        <v/>
      </c>
      <c r="BJ603" s="1" t="inlineStr">
        <is>
          <t>2</t>
        </is>
      </c>
      <c r="BK603" s="31">
        <f>ROUND(I603*H603,2)</f>
        <v/>
      </c>
      <c r="BL603" s="1" t="inlineStr">
        <is>
          <t>16</t>
        </is>
      </c>
      <c r="BM603" s="1" t="inlineStr">
        <is>
          <t>-600584183</t>
        </is>
      </c>
    </row>
    <row r="604">
      <c r="D604" s="79" t="inlineStr">
        <is>
          <t>VV</t>
        </is>
      </c>
      <c r="F604" s="80" t="inlineStr">
        <is>
          <t>steny V043 + podhľady V044: 448,547+134,18 = 582,727</t>
        </is>
      </c>
      <c r="H604" s="106" t="n">
        <v>582.727</v>
      </c>
      <c r="AT604" s="1" t="inlineStr">
        <is>
          <t>VV</t>
        </is>
      </c>
      <c r="AU604" s="1" t="inlineStr">
        <is>
          <t>2</t>
        </is>
      </c>
      <c r="AV604" s="2" t="inlineStr">
        <is>
          <t>2</t>
        </is>
      </c>
      <c r="AW604" s="2" t="inlineStr">
        <is>
          <t>True</t>
        </is>
      </c>
      <c r="AX604" s="2" t="inlineStr">
        <is>
          <t>1</t>
        </is>
      </c>
      <c r="AY604" s="1" t="inlineStr">
        <is>
          <t>ROZPOCET</t>
        </is>
      </c>
    </row>
    <row r="605" ht="24" customHeight="1">
      <c r="C605" s="72" t="inlineStr">
        <is>
          <t>221</t>
        </is>
      </c>
      <c r="D605" s="72" t="inlineStr">
        <is>
          <t>K</t>
        </is>
      </c>
      <c r="E605" s="73" t="inlineStr">
        <is>
          <t>784441020.S</t>
        </is>
      </c>
      <c r="F605" s="74" t="inlineStr">
        <is>
          <t>Maľby latexové dvojnásobné základné, ručne nanášané na jemnozrnný podklad výšky nad 3,80 m</t>
        </is>
      </c>
      <c r="G605" s="75" t="inlineStr">
        <is>
          <t>m2</t>
        </is>
      </c>
      <c r="H605" s="105" t="n">
        <v>63.81</v>
      </c>
      <c r="I605" s="77" t="n">
        <v>4.16</v>
      </c>
      <c r="J605" s="77">
        <f>ROUND(I605*H605,2)</f>
        <v/>
      </c>
      <c r="K605" s="78" t="inlineStr">
        <is>
          <t>CENEKON 2026/02</t>
        </is>
      </c>
      <c r="N605" s="46" t="inlineStr">
        <is>
          <t>základná</t>
        </is>
      </c>
      <c r="O605" s="103" t="n">
        <v>0</v>
      </c>
      <c r="P605" s="103">
        <f>O605*H605</f>
        <v/>
      </c>
      <c r="Q605" s="103" t="n">
        <v>0.00035</v>
      </c>
      <c r="R605" s="103">
        <f>Q605*H605</f>
        <v/>
      </c>
      <c r="S605" s="103" t="n">
        <v>0</v>
      </c>
      <c r="T605" s="103">
        <f>S605*H605</f>
        <v/>
      </c>
      <c r="AR605" s="1" t="inlineStr">
        <is>
          <t>16</t>
        </is>
      </c>
      <c r="AT605" s="1" t="inlineStr">
        <is>
          <t>K</t>
        </is>
      </c>
      <c r="AU605" s="1" t="inlineStr">
        <is>
          <t>2</t>
        </is>
      </c>
      <c r="AY605" s="1" t="inlineStr">
        <is>
          <t>ROZPOCET</t>
        </is>
      </c>
      <c r="BE605" s="31">
        <f>IF(N605="základná",J605,0)</f>
        <v/>
      </c>
      <c r="BF605" s="31">
        <f>IF(N605="znížená",J605,0)</f>
        <v/>
      </c>
      <c r="BG605" s="31">
        <f>IF(N605="zákl. prenesená",J605,0)</f>
        <v/>
      </c>
      <c r="BH605" s="31">
        <f>IF(N605="zníž. prenesená",J605,0)</f>
        <v/>
      </c>
      <c r="BI605" s="31">
        <f>IF(N605="nulová",J605,0)</f>
        <v/>
      </c>
      <c r="BJ605" s="1" t="inlineStr">
        <is>
          <t>2</t>
        </is>
      </c>
      <c r="BK605" s="31">
        <f>ROUND(I605*H605,2)</f>
        <v/>
      </c>
      <c r="BL605" s="1" t="inlineStr">
        <is>
          <t>16</t>
        </is>
      </c>
      <c r="BM605" s="1" t="inlineStr">
        <is>
          <t>-1447985881</t>
        </is>
      </c>
    </row>
    <row r="606">
      <c r="D606" s="79" t="inlineStr">
        <is>
          <t>VV</t>
        </is>
      </c>
      <c r="F606" s="80" t="inlineStr">
        <is>
          <t>V046: 52,27 / 0,81915 = 63,81</t>
        </is>
      </c>
      <c r="H606" s="106" t="n">
        <v>63.81</v>
      </c>
      <c r="AT606" s="1" t="inlineStr">
        <is>
          <t>VV</t>
        </is>
      </c>
      <c r="AU606" s="1" t="inlineStr">
        <is>
          <t>2</t>
        </is>
      </c>
      <c r="AV606" s="2" t="inlineStr">
        <is>
          <t>2</t>
        </is>
      </c>
      <c r="AW606" s="2" t="inlineStr">
        <is>
          <t>True</t>
        </is>
      </c>
      <c r="AX606" s="2" t="inlineStr">
        <is>
          <t>1</t>
        </is>
      </c>
      <c r="AY606" s="1" t="inlineStr">
        <is>
          <t>ROZPOCET</t>
        </is>
      </c>
    </row>
    <row r="607" ht="24" customHeight="1">
      <c r="C607" s="72" t="inlineStr">
        <is>
          <t>222</t>
        </is>
      </c>
      <c r="D607" s="72" t="inlineStr">
        <is>
          <t>K</t>
        </is>
      </c>
      <c r="E607" s="73" t="inlineStr">
        <is>
          <t>784410100.S</t>
        </is>
      </c>
      <c r="F607" s="74" t="inlineStr">
        <is>
          <t>Penetrovanie jednonásobné jemnozrnných podkladov výšky do 3,80 m</t>
        </is>
      </c>
      <c r="G607" s="75" t="inlineStr">
        <is>
          <t>m2</t>
        </is>
      </c>
      <c r="H607" s="105" t="n">
        <v>582.727</v>
      </c>
      <c r="I607" s="77" t="n">
        <v>1.53</v>
      </c>
      <c r="J607" s="77">
        <f>ROUND(I607*H607,2)</f>
        <v/>
      </c>
      <c r="K607" s="78" t="inlineStr">
        <is>
          <t>CENEKON 2026/02</t>
        </is>
      </c>
      <c r="N607" s="46" t="inlineStr">
        <is>
          <t>základná</t>
        </is>
      </c>
      <c r="O607" s="103" t="n">
        <v>0</v>
      </c>
      <c r="P607" s="103">
        <f>O607*H607</f>
        <v/>
      </c>
      <c r="Q607" s="103" t="n">
        <v>0.00013</v>
      </c>
      <c r="R607" s="103">
        <f>Q607*H607</f>
        <v/>
      </c>
      <c r="S607" s="103" t="n">
        <v>0</v>
      </c>
      <c r="T607" s="103">
        <f>S607*H607</f>
        <v/>
      </c>
      <c r="AR607" s="1" t="inlineStr">
        <is>
          <t>16</t>
        </is>
      </c>
      <c r="AT607" s="1" t="inlineStr">
        <is>
          <t>K</t>
        </is>
      </c>
      <c r="AU607" s="1" t="inlineStr">
        <is>
          <t>2</t>
        </is>
      </c>
      <c r="AY607" s="1" t="inlineStr">
        <is>
          <t>ROZPOCET</t>
        </is>
      </c>
      <c r="BE607" s="31">
        <f>IF(N607="základná",J607,0)</f>
        <v/>
      </c>
      <c r="BF607" s="31">
        <f>IF(N607="znížená",J607,0)</f>
        <v/>
      </c>
      <c r="BG607" s="31">
        <f>IF(N607="zákl. prenesená",J607,0)</f>
        <v/>
      </c>
      <c r="BH607" s="31">
        <f>IF(N607="zníž. prenesená",J607,0)</f>
        <v/>
      </c>
      <c r="BI607" s="31">
        <f>IF(N607="nulová",J607,0)</f>
        <v/>
      </c>
      <c r="BJ607" s="1" t="inlineStr">
        <is>
          <t>2</t>
        </is>
      </c>
      <c r="BK607" s="31">
        <f>ROUND(I607*H607,2)</f>
        <v/>
      </c>
      <c r="BL607" s="1" t="inlineStr">
        <is>
          <t>16</t>
        </is>
      </c>
      <c r="BM607" s="1" t="inlineStr">
        <is>
          <t>1627707403</t>
        </is>
      </c>
    </row>
    <row r="608">
      <c r="D608" s="79" t="inlineStr">
        <is>
          <t>VV</t>
        </is>
      </c>
      <c r="F608" s="80" t="inlineStr">
        <is>
          <t>penetrácia pod maľby: steny V043 + podhľady V044: 448,547+134,18 = 582,727</t>
        </is>
      </c>
      <c r="H608" s="106" t="n">
        <v>582.727</v>
      </c>
      <c r="AT608" s="1" t="inlineStr">
        <is>
          <t>VV</t>
        </is>
      </c>
      <c r="AU608" s="1" t="inlineStr">
        <is>
          <t>2</t>
        </is>
      </c>
      <c r="AV608" s="2" t="inlineStr">
        <is>
          <t>2</t>
        </is>
      </c>
      <c r="AW608" s="2" t="inlineStr">
        <is>
          <t>True</t>
        </is>
      </c>
      <c r="AX608" s="2" t="inlineStr">
        <is>
          <t>1</t>
        </is>
      </c>
      <c r="AY608" s="1" t="inlineStr">
        <is>
          <t>ROZPOCET</t>
        </is>
      </c>
    </row>
    <row r="609" ht="24" customHeight="1">
      <c r="C609" s="72" t="inlineStr">
        <is>
          <t>223</t>
        </is>
      </c>
      <c r="D609" s="72" t="inlineStr">
        <is>
          <t>K</t>
        </is>
      </c>
      <c r="E609" s="73" t="inlineStr">
        <is>
          <t>784410110.S</t>
        </is>
      </c>
      <c r="F609" s="74" t="inlineStr">
        <is>
          <t>Penetrovanie jednonásobné jemnozrnných podkladov výšky nad 3,80 m</t>
        </is>
      </c>
      <c r="G609" s="75" t="inlineStr">
        <is>
          <t>m2</t>
        </is>
      </c>
      <c r="H609" s="105" t="n">
        <v>63.81</v>
      </c>
      <c r="I609" s="77" t="n">
        <v>1.6</v>
      </c>
      <c r="J609" s="77">
        <f>ROUND(I609*H609,2)</f>
        <v/>
      </c>
      <c r="K609" s="78" t="inlineStr">
        <is>
          <t>CENEKON 2026/02</t>
        </is>
      </c>
      <c r="N609" s="46" t="inlineStr">
        <is>
          <t>základná</t>
        </is>
      </c>
      <c r="O609" s="103" t="n">
        <v>0</v>
      </c>
      <c r="P609" s="103">
        <f>O609*H609</f>
        <v/>
      </c>
      <c r="Q609" s="103" t="n">
        <v>0.00013</v>
      </c>
      <c r="R609" s="103">
        <f>Q609*H609</f>
        <v/>
      </c>
      <c r="S609" s="103" t="n">
        <v>0</v>
      </c>
      <c r="T609" s="103">
        <f>S609*H609</f>
        <v/>
      </c>
      <c r="AR609" s="1" t="inlineStr">
        <is>
          <t>16</t>
        </is>
      </c>
      <c r="AT609" s="1" t="inlineStr">
        <is>
          <t>K</t>
        </is>
      </c>
      <c r="AU609" s="1" t="inlineStr">
        <is>
          <t>2</t>
        </is>
      </c>
      <c r="AY609" s="1" t="inlineStr">
        <is>
          <t>ROZPOCET</t>
        </is>
      </c>
      <c r="BE609" s="31">
        <f>IF(N609="základná",J609,0)</f>
        <v/>
      </c>
      <c r="BF609" s="31">
        <f>IF(N609="znížená",J609,0)</f>
        <v/>
      </c>
      <c r="BG609" s="31">
        <f>IF(N609="zákl. prenesená",J609,0)</f>
        <v/>
      </c>
      <c r="BH609" s="31">
        <f>IF(N609="zníž. prenesená",J609,0)</f>
        <v/>
      </c>
      <c r="BI609" s="31">
        <f>IF(N609="nulová",J609,0)</f>
        <v/>
      </c>
      <c r="BJ609" s="1" t="inlineStr">
        <is>
          <t>2</t>
        </is>
      </c>
      <c r="BK609" s="31">
        <f>ROUND(I609*H609,2)</f>
        <v/>
      </c>
      <c r="BL609" s="1" t="inlineStr">
        <is>
          <t>16</t>
        </is>
      </c>
      <c r="BM609" s="1" t="inlineStr">
        <is>
          <t>-636269931</t>
        </is>
      </c>
    </row>
    <row r="610">
      <c r="D610" s="79" t="inlineStr">
        <is>
          <t>VV</t>
        </is>
      </c>
      <c r="F610" s="80" t="inlineStr">
        <is>
          <t>V046: 52,27 / 0,81915 = 63,81</t>
        </is>
      </c>
      <c r="H610" s="106" t="n">
        <v>63.81</v>
      </c>
      <c r="AT610" s="1" t="inlineStr">
        <is>
          <t>VV</t>
        </is>
      </c>
      <c r="AU610" s="1" t="inlineStr">
        <is>
          <t>2</t>
        </is>
      </c>
      <c r="AV610" s="2" t="inlineStr">
        <is>
          <t>2</t>
        </is>
      </c>
      <c r="AW610" s="2" t="inlineStr">
        <is>
          <t>True</t>
        </is>
      </c>
      <c r="AX610" s="2" t="inlineStr">
        <is>
          <t>1</t>
        </is>
      </c>
      <c r="AY610" s="1" t="inlineStr">
        <is>
          <t>ROZPOCET</t>
        </is>
      </c>
    </row>
    <row r="611" ht="25.92" customHeight="1">
      <c r="D611" s="67" t="inlineStr">
        <is>
          <t>D</t>
        </is>
      </c>
      <c r="E611" s="68" t="inlineStr">
        <is>
          <t>M</t>
        </is>
      </c>
      <c r="F611" s="68" t="inlineStr">
        <is>
          <t>Práce a dodávky M</t>
        </is>
      </c>
      <c r="J611" s="69">
        <f>BK611</f>
        <v/>
      </c>
      <c r="P611" s="103">
        <f>P612</f>
        <v/>
      </c>
      <c r="R611" s="103">
        <f>R612</f>
        <v/>
      </c>
      <c r="T611" s="103">
        <f>T612</f>
        <v/>
      </c>
      <c r="AR611" s="1" t="inlineStr">
        <is>
          <t>3</t>
        </is>
      </c>
      <c r="AT611" s="46" t="inlineStr">
        <is>
          <t>D</t>
        </is>
      </c>
      <c r="AU611" s="46" t="inlineStr">
        <is>
          <t>0</t>
        </is>
      </c>
      <c r="AY611" s="1" t="inlineStr">
        <is>
          <t>ROZPOCET</t>
        </is>
      </c>
      <c r="BK611" s="31">
        <f>BK612</f>
        <v/>
      </c>
    </row>
    <row r="612" ht="22.8" customHeight="1">
      <c r="D612" s="67" t="inlineStr">
        <is>
          <t>D</t>
        </is>
      </c>
      <c r="E612" s="70" t="inlineStr">
        <is>
          <t>21-M</t>
        </is>
      </c>
      <c r="F612" s="70" t="inlineStr">
        <is>
          <t>Elektromontáže</t>
        </is>
      </c>
      <c r="J612" s="71">
        <f>BK612</f>
        <v/>
      </c>
      <c r="P612" s="103">
        <f>SUM(P613:P616)</f>
        <v/>
      </c>
      <c r="R612" s="103">
        <f>SUM(R613:R616)</f>
        <v/>
      </c>
      <c r="T612" s="103">
        <f>SUM(T613:T616)</f>
        <v/>
      </c>
      <c r="AR612" s="1" t="inlineStr">
        <is>
          <t>3</t>
        </is>
      </c>
      <c r="AT612" s="46" t="inlineStr">
        <is>
          <t>D</t>
        </is>
      </c>
      <c r="AU612" s="46" t="inlineStr">
        <is>
          <t>1</t>
        </is>
      </c>
      <c r="AY612" s="1" t="inlineStr">
        <is>
          <t>ROZPOCET</t>
        </is>
      </c>
      <c r="BK612" s="31">
        <f>SUM(BK613:BK616)</f>
        <v/>
      </c>
    </row>
    <row r="613" ht="24" customHeight="1">
      <c r="C613" s="72" t="inlineStr">
        <is>
          <t>224</t>
        </is>
      </c>
      <c r="D613" s="72" t="inlineStr">
        <is>
          <t>K</t>
        </is>
      </c>
      <c r="E613" s="73" t="inlineStr">
        <is>
          <t>210220020.S</t>
        </is>
      </c>
      <c r="F613" s="74" t="inlineStr">
        <is>
          <t>Uzemňovacie vedenie v zemi FeZn do 120 mm2 vrátane izolácie spojov</t>
        </is>
      </c>
      <c r="G613" s="75" t="inlineStr">
        <is>
          <t>m</t>
        </is>
      </c>
      <c r="H613" s="105" t="n">
        <v>76.86</v>
      </c>
      <c r="I613" s="77" t="n">
        <v>2.85</v>
      </c>
      <c r="J613" s="77">
        <f>ROUND(I613*H613,2)</f>
        <v/>
      </c>
      <c r="K613" s="78" t="inlineStr">
        <is>
          <t>CENEKON 2026/02</t>
        </is>
      </c>
      <c r="N613" s="46" t="inlineStr">
        <is>
          <t>základná</t>
        </is>
      </c>
      <c r="O613" s="103" t="n">
        <v>0</v>
      </c>
      <c r="P613" s="103">
        <f>O613*H613</f>
        <v/>
      </c>
      <c r="Q613" s="103" t="n">
        <v>0</v>
      </c>
      <c r="R613" s="103">
        <f>Q613*H613</f>
        <v/>
      </c>
      <c r="S613" s="103" t="n">
        <v>0</v>
      </c>
      <c r="T613" s="103">
        <f>S613*H613</f>
        <v/>
      </c>
      <c r="AR613" s="1" t="inlineStr">
        <is>
          <t>64</t>
        </is>
      </c>
      <c r="AT613" s="1" t="inlineStr">
        <is>
          <t>K</t>
        </is>
      </c>
      <c r="AU613" s="1" t="inlineStr">
        <is>
          <t>2</t>
        </is>
      </c>
      <c r="AY613" s="1" t="inlineStr">
        <is>
          <t>ROZPOCET</t>
        </is>
      </c>
      <c r="BE613" s="31">
        <f>IF(N613="základná",J613,0)</f>
        <v/>
      </c>
      <c r="BF613" s="31">
        <f>IF(N613="znížená",J613,0)</f>
        <v/>
      </c>
      <c r="BG613" s="31">
        <f>IF(N613="zákl. prenesená",J613,0)</f>
        <v/>
      </c>
      <c r="BH613" s="31">
        <f>IF(N613="zníž. prenesená",J613,0)</f>
        <v/>
      </c>
      <c r="BI613" s="31">
        <f>IF(N613="nulová",J613,0)</f>
        <v/>
      </c>
      <c r="BJ613" s="1" t="inlineStr">
        <is>
          <t>2</t>
        </is>
      </c>
      <c r="BK613" s="31">
        <f>ROUND(I613*H613,2)</f>
        <v/>
      </c>
      <c r="BL613" s="1" t="inlineStr">
        <is>
          <t>64</t>
        </is>
      </c>
      <c r="BM613" s="1" t="inlineStr">
        <is>
          <t>-2018576092</t>
        </is>
      </c>
    </row>
    <row r="614">
      <c r="D614" s="79" t="inlineStr">
        <is>
          <t>VV</t>
        </is>
      </c>
      <c r="F614" s="80" t="inlineStr">
        <is>
          <t>zemniaci pás FeZn v obvodovom základovom páse (004 legenda Z) po dĺžke V003 = 76,86</t>
        </is>
      </c>
      <c r="H614" s="106" t="n">
        <v>76.86</v>
      </c>
      <c r="AT614" s="1" t="inlineStr">
        <is>
          <t>VV</t>
        </is>
      </c>
      <c r="AU614" s="1" t="inlineStr">
        <is>
          <t>2</t>
        </is>
      </c>
      <c r="AV614" s="2" t="inlineStr">
        <is>
          <t>2</t>
        </is>
      </c>
      <c r="AW614" s="2" t="inlineStr">
        <is>
          <t>True</t>
        </is>
      </c>
      <c r="AX614" s="2" t="inlineStr">
        <is>
          <t>1</t>
        </is>
      </c>
      <c r="AY614" s="1" t="inlineStr">
        <is>
          <t>ROZPOCET</t>
        </is>
      </c>
    </row>
    <row r="615" ht="24" customHeight="1">
      <c r="C615" s="82" t="inlineStr">
        <is>
          <t>225</t>
        </is>
      </c>
      <c r="D615" s="82" t="inlineStr">
        <is>
          <t>M</t>
        </is>
      </c>
      <c r="E615" s="83" t="inlineStr">
        <is>
          <t>354410058800.S</t>
        </is>
      </c>
      <c r="F615" s="84" t="inlineStr">
        <is>
          <t>Pásovina uzemňovacia FeZn 30 x 4 mm</t>
        </is>
      </c>
      <c r="G615" s="85" t="inlineStr">
        <is>
          <t>kg</t>
        </is>
      </c>
      <c r="H615" s="107" t="n">
        <v>72.402</v>
      </c>
      <c r="I615" s="87" t="n">
        <v>2.48</v>
      </c>
      <c r="J615" s="87">
        <f>ROUND(I615*H615,2)</f>
        <v/>
      </c>
      <c r="K615" s="88" t="inlineStr">
        <is>
          <t>CENEKON 2026/02</t>
        </is>
      </c>
      <c r="N615" s="46" t="inlineStr">
        <is>
          <t>základná</t>
        </is>
      </c>
      <c r="O615" s="103" t="n">
        <v>0</v>
      </c>
      <c r="P615" s="103">
        <f>O615*H615</f>
        <v/>
      </c>
      <c r="Q615" s="103" t="n">
        <v>0.001</v>
      </c>
      <c r="R615" s="103">
        <f>Q615*H615</f>
        <v/>
      </c>
      <c r="S615" s="103" t="n">
        <v>0</v>
      </c>
      <c r="T615" s="103">
        <f>S615*H615</f>
        <v/>
      </c>
      <c r="AR615" s="1" t="inlineStr">
        <is>
          <t>256</t>
        </is>
      </c>
      <c r="AT615" s="1" t="inlineStr">
        <is>
          <t>M</t>
        </is>
      </c>
      <c r="AU615" s="1" t="inlineStr">
        <is>
          <t>2</t>
        </is>
      </c>
      <c r="AY615" s="1" t="inlineStr">
        <is>
          <t>ROZPOCET</t>
        </is>
      </c>
      <c r="BE615" s="31">
        <f>IF(N615="základná",J615,0)</f>
        <v/>
      </c>
      <c r="BF615" s="31">
        <f>IF(N615="znížená",J615,0)</f>
        <v/>
      </c>
      <c r="BG615" s="31">
        <f>IF(N615="zákl. prenesená",J615,0)</f>
        <v/>
      </c>
      <c r="BH615" s="31">
        <f>IF(N615="zníž. prenesená",J615,0)</f>
        <v/>
      </c>
      <c r="BI615" s="31">
        <f>IF(N615="nulová",J615,0)</f>
        <v/>
      </c>
      <c r="BJ615" s="1" t="inlineStr">
        <is>
          <t>2</t>
        </is>
      </c>
      <c r="BK615" s="31">
        <f>ROUND(I615*H615,2)</f>
        <v/>
      </c>
      <c r="BL615" s="1" t="inlineStr">
        <is>
          <t>64</t>
        </is>
      </c>
      <c r="BM615" s="1" t="inlineStr">
        <is>
          <t>1550251821</t>
        </is>
      </c>
    </row>
    <row r="616">
      <c r="D616" s="79" t="inlineStr">
        <is>
          <t>VV</t>
        </is>
      </c>
      <c r="F616" s="80" t="inlineStr">
        <is>
          <t>pásovina FeZn 30 × 4 mm: 76,86 m × 0,942 kg/m = 72,402</t>
        </is>
      </c>
      <c r="H616" s="106" t="n">
        <v>72.402</v>
      </c>
      <c r="AT616" s="1" t="inlineStr">
        <is>
          <t>VV</t>
        </is>
      </c>
      <c r="AU616" s="1" t="inlineStr">
        <is>
          <t>2</t>
        </is>
      </c>
      <c r="AV616" s="2" t="inlineStr">
        <is>
          <t>2</t>
        </is>
      </c>
      <c r="AW616" s="2" t="inlineStr">
        <is>
          <t>True</t>
        </is>
      </c>
      <c r="AX616" s="2" t="inlineStr">
        <is>
          <t>1</t>
        </is>
      </c>
      <c r="AY616" s="1" t="inlineStr">
        <is>
          <t>ROZPOCET</t>
        </is>
      </c>
    </row>
  </sheetData>
  <mergeCells count="9">
    <mergeCell ref="E18:H18"/>
    <mergeCell ref="E9:H9"/>
    <mergeCell ref="L2:V2"/>
    <mergeCell ref="E131:H131"/>
    <mergeCell ref="E85:H85"/>
    <mergeCell ref="E7:H7"/>
    <mergeCell ref="E87:H87"/>
    <mergeCell ref="E133:H133"/>
    <mergeCell ref="E27:H27"/>
  </mergeCells>
  <pageMargins left="0.75" right="0.75" top="1" bottom="1" header="0.5" footer="0.5"/>
  <pageSetup orientation="portrait" paperSize="9" fitToHeight="1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M176"/>
  <sheetViews>
    <sheetView showGridLines="0" workbookViewId="0">
      <selection activeCell="A1" sqref="A1"/>
    </sheetView>
  </sheetViews>
  <sheetFormatPr baseColWidth="8" defaultRowHeight="15"/>
  <cols>
    <col width="8.33" customWidth="1" min="1" max="1"/>
    <col width="1.17" customWidth="1" min="2" max="2"/>
    <col width="4.16" customWidth="1" min="3" max="3"/>
    <col width="4.33" customWidth="1" min="4" max="4"/>
    <col width="17.16" customWidth="1" min="5" max="5"/>
    <col width="50.83" customWidth="1" min="6" max="6"/>
    <col width="7.5" customWidth="1" min="7" max="7"/>
    <col width="14" customWidth="1" min="8" max="8"/>
    <col width="15.83" customWidth="1" min="9" max="9"/>
    <col width="22.33" customWidth="1" min="10" max="10"/>
    <col hidden="1" width="22.33" customWidth="1" min="11" max="11"/>
    <col width="9.33" customWidth="1" min="12" max="12"/>
    <col hidden="1" width="10.83" customWidth="1" min="13" max="13"/>
    <col hidden="1" width="9.33" customWidth="1" min="14" max="14"/>
    <col hidden="1" width="14.17" customWidth="1" min="15" max="15"/>
    <col hidden="1" width="14.17" customWidth="1" min="16" max="16"/>
    <col hidden="1" width="14.17" customWidth="1" min="17" max="17"/>
    <col hidden="1" width="14.17" customWidth="1" min="18" max="18"/>
    <col hidden="1" width="14.17" customWidth="1" min="19" max="19"/>
    <col hidden="1" width="14.17" customWidth="1" min="20" max="20"/>
    <col hidden="1" width="16.33" customWidth="1" min="21" max="21"/>
    <col hidden="1" width="9.33" customWidth="1" min="44" max="44"/>
    <col hidden="1" width="9.33" customWidth="1" min="45" max="45"/>
    <col hidden="1" width="9.33" customWidth="1" min="46" max="46"/>
    <col hidden="1" width="9.33" customWidth="1" min="47" max="47"/>
    <col hidden="1" width="9.33" customWidth="1" min="48" max="48"/>
    <col hidden="1" width="9.33" customWidth="1" min="49" max="49"/>
    <col hidden="1" width="9.33" customWidth="1" min="50" max="50"/>
    <col hidden="1" width="9.33" customWidth="1" min="51" max="51"/>
    <col hidden="1" width="9.33" customWidth="1" min="52" max="52"/>
    <col hidden="1" width="9.33" customWidth="1" min="53" max="53"/>
    <col hidden="1" width="9.33" customWidth="1" min="54" max="54"/>
    <col hidden="1" width="9.33" customWidth="1" min="55" max="55"/>
    <col hidden="1" width="9.33" customWidth="1" min="56" max="56"/>
    <col hidden="1" width="9.33" customWidth="1" min="57" max="57"/>
    <col hidden="1" width="9.33" customWidth="1" min="58" max="58"/>
    <col hidden="1" width="9.33" customWidth="1" min="59" max="59"/>
    <col hidden="1" width="9.33" customWidth="1" min="60" max="60"/>
    <col hidden="1" width="9.33" customWidth="1" min="61" max="61"/>
    <col hidden="1" width="9.33" customWidth="1" min="62" max="62"/>
    <col hidden="1" width="9.33" customWidth="1" min="63" max="63"/>
    <col hidden="1" width="9.33" customWidth="1" min="64" max="64"/>
    <col hidden="1" width="9.33" customWidth="1" min="65" max="65"/>
  </cols>
  <sheetData>
    <row r="1"/>
    <row r="2">
      <c r="AT2" s="1" t="inlineStr">
        <is>
          <t>{cc7b13c2-0e2a-4347-8aa8-ea302485788f}</t>
        </is>
      </c>
    </row>
    <row r="3">
      <c r="AT3" s="1" t="inlineStr">
        <is>
          <t>1</t>
        </is>
      </c>
    </row>
    <row r="4" ht="24.96" customHeight="1">
      <c r="D4" s="3" t="inlineStr">
        <is>
          <t>KRYCÍ LIST SÚPISU PRÁC</t>
        </is>
      </c>
      <c r="M4" s="1" t="inlineStr">
        <is>
          <t>v ---  níže se nacházejí doplnkové a pomocné údaje k sestavám  --- v</t>
        </is>
      </c>
      <c r="AT4" s="1" t="inlineStr">
        <is>
          <t>False</t>
        </is>
      </c>
    </row>
    <row r="5"/>
    <row r="6">
      <c r="D6" s="1" t="inlineStr">
        <is>
          <t>Stavba:</t>
        </is>
      </c>
    </row>
    <row r="7" ht="26.25" customHeight="1">
      <c r="E7" s="35">
        <f>'Rekapitulácia stavby'!K6</f>
        <v/>
      </c>
    </row>
    <row r="8">
      <c r="D8" s="1" t="inlineStr">
        <is>
          <t>Objekt:</t>
        </is>
      </c>
    </row>
    <row r="9" ht="16.5" customHeight="1">
      <c r="E9" s="5" t="inlineStr">
        <is>
          <t>SO 08 - S08 - Oplotenie</t>
        </is>
      </c>
    </row>
    <row r="10"/>
    <row r="11">
      <c r="D11" s="1" t="inlineStr">
        <is>
          <t>KSO:</t>
        </is>
      </c>
      <c r="I11" s="1" t="inlineStr">
        <is>
          <t>CC-SK:</t>
        </is>
      </c>
    </row>
    <row r="12">
      <c r="D12" s="1" t="inlineStr">
        <is>
          <t>Miesto:</t>
        </is>
      </c>
      <c r="F12" s="1" t="inlineStr">
        <is>
          <t>Košický kraj</t>
        </is>
      </c>
      <c r="I12" s="1" t="inlineStr">
        <is>
          <t>Dátum:</t>
        </is>
      </c>
      <c r="J12" s="99">
        <f>'Rekapitulácia stavby'!AN8</f>
        <v/>
      </c>
    </row>
    <row r="13"/>
    <row r="14">
      <c r="D14" s="1" t="inlineStr">
        <is>
          <t>Zadávateľ:</t>
        </is>
      </c>
      <c r="I14" s="1" t="inlineStr">
        <is>
          <t>IČO:</t>
        </is>
      </c>
    </row>
    <row r="15">
      <c r="E15" s="1" t="inlineStr">
        <is>
          <t>Anonymizované</t>
        </is>
      </c>
      <c r="I15" s="1" t="inlineStr">
        <is>
          <t>DIČ:</t>
        </is>
      </c>
      <c r="J15" s="1" t="n"/>
    </row>
    <row r="16"/>
    <row r="17">
      <c r="D17" s="1" t="inlineStr">
        <is>
          <t>Zhotoviteľ:</t>
        </is>
      </c>
      <c r="I17" s="1" t="inlineStr">
        <is>
          <t>IČO:</t>
        </is>
      </c>
      <c r="J17" s="1">
        <f>IF('Rekapitulácia stavby'!AN13="","",'Rekapitulácia stavby'!AN13)</f>
        <v/>
      </c>
    </row>
    <row r="18">
      <c r="E18" s="1">
        <f>IF('Rekapitulácia stavby'!E14="","",'Rekapitulácia stavby'!E14)</f>
        <v/>
      </c>
      <c r="I18" s="1" t="inlineStr">
        <is>
          <t>DIČ:</t>
        </is>
      </c>
      <c r="J18" s="1">
        <f>IF('Rekapitulácia stavby'!AN14="","",'Rekapitulácia stavby'!AN14)</f>
        <v/>
      </c>
    </row>
    <row r="19"/>
    <row r="20">
      <c r="D20" s="1" t="inlineStr">
        <is>
          <t>Projektant:</t>
        </is>
      </c>
      <c r="I20" s="1" t="inlineStr">
        <is>
          <t>IČO:</t>
        </is>
      </c>
    </row>
    <row r="21">
      <c r="E21" s="1" t="inlineStr">
        <is>
          <t>Anonymizované</t>
        </is>
      </c>
      <c r="I21" s="1" t="inlineStr">
        <is>
          <t>DIČ:</t>
        </is>
      </c>
    </row>
    <row r="22"/>
    <row r="23">
      <c r="D23" s="1" t="inlineStr">
        <is>
          <t>Spracovateľ:</t>
        </is>
      </c>
      <c r="I23" s="1" t="inlineStr">
        <is>
          <t>IČO:</t>
        </is>
      </c>
    </row>
    <row r="24">
      <c r="E24" s="1" t="inlineStr">
        <is>
          <t xml:space="preserve"> </t>
        </is>
      </c>
      <c r="I24" s="1" t="inlineStr">
        <is>
          <t>DIČ:</t>
        </is>
      </c>
    </row>
    <row r="25"/>
    <row r="26">
      <c r="D26" s="1" t="inlineStr">
        <is>
          <t>Poznámka:</t>
        </is>
      </c>
    </row>
    <row r="27" ht="409" customHeight="1">
      <c r="E27" s="6" t="inlineStr">
        <is>
          <t>Úplné znenie poznámok je na liste Poznámky k rozpočtu.
S čím počítame (predpoklady, ktoré si môžete upraviť jedným číslom; druhá varianta je pri každom uvedená):
P-1: Obvodové a vnútorné nosné murivo POROTHERM 30 Profi P15 na tenkovrstvú maltu podľa výkresov a TZ 6.1.3. Druhá varianta: Ytong Klasik 300 podľa úvodu TZ kap. 6, rozdiel približne 1 000 až 2 500 EUR.
P-2: Vnútorné dvere v obložkových zárubniach, dvere D7 so skrytou kovovou zárubňou podľa výpisu 013. Výška dverí 2 100 a 2 200 mm podľa výpisu.
P-3: SDK podhľady Knauf D112 s doskami White, v kúpeľniach a WC Green 12,5 mm (TZ 6.1.10). Druhá varianta: protipožiarne dosky, rozdiel približne 200 až 400 EUR.
P-4: Podlahy P1 až P3 so skladbou poter 80 mm, PE fólia a EPS 120 mm; systémová doska a rozvody podlahového vykurovania patria k ústrednému vykurovaniu, ktoré v rozpočte nie je.
P-5: Dažďové zvody v rozmere ø120 podľa TZ 6.1.14; výpis 014 uvádza ø125, cenový rozdiel je zanedbateľný.
P-6: Laty 50/30 a kontralaty 80/30 podľa výpisu reziva 006 (TZ uvádza 50/30 v oboch vrstvách, rozdiel do 800 EUR).
P-7: Základový pás oplotenia 400 × 800 mm podľa technického popisu výkresu 004 S08 (TZ uvádza hĺbku 700 mm, rozdiel do 200 EUR).
P-9: Sokel a komínové teleso s lepeným kamenným obkladom podľa TZ 6.1.9 a pohľadov. Druhá varianta: dekoratívna omietka vzor kameňa, nižšia približne o 2 000 až 2 700 EUR.
P-12: Komín Schiedel Absolut s obmurovkou komínového telesa podľa pôdorysu je v rozpočte, krbové kachle dodáva investor.
P-13: Výkopok nad potrebu zásypu sa odváža na skládku do 10 km. Druhá varianta: ponechanie zeminy na pozemku investora, nižšia približne o 14 990,27 EUR bez DPH (odpadne odvoz a poplatok za skládku; nakladanie a uloženie výkopku na pozemku zostávajú).
P-14: Poplatok za uloženie výkopku je prepočítaný objemovou hmotnosťou 1,8 t/m3.
P-15: Statický výpočet nebol súčasťou podkladov; výstuž je ocenená smernými hodnotami: DT tvárnice 70 kg/m3, vence a ŽB preklady 90 kg/m3, základová doska KARI 6/150/150 podľa TZ.
P-16: Komínový systém Schiedel Absolut DN 180, jednoprieduchový, ocenený katalógovou zostavou výšky 6,33 m (najvyššia v katalógu CENEKON; komín meria cca 7,1 m, predĺženie o cca 0,8 m upresní dodávateľ); priemer prieduchu upresní investor podľa krbových kachlí.
P-17: Fasádne lešenie je ocenené na dobu 2 mesiacov (9 týždňov).
P-18: Spotreba asfaltovej penetrácie 0,3 kg/m2 podľa technického listu.
P-19: Presahy asfaltových pásov a PVC fólie 15 %.
P-20: Chemická kotva 280 ml na 13 kotiev M12 a M16.
P-21: Zariadenie staveniska je ocenené na dobu výstavby 6 mesiacov.
P-22: Odpad z obalov a prírezov: 3 kontajnery 7 m3 vrátane odvozu a poplatku.
P-23: Murivo vnútorných nosných stien bez odpočtu priechodov, ktoré v pôdoryse nie sú kótované.
P-24: Konkrétny typ dlažby, obkladu a laminátu určí investor; ocenená je dlažba 333 × 333 mm, obklad 398 × 198 mm a laminát hr. 8 mm s podložkou.
P-25: Rektifikovateľné terče pod terasu 4 ks/m2.
P-26: Hliníkový rošt WPC fasády v rastri 0,6 × 0,6 m (1,7 bm profilu a 2,8 konzoly dĺžky 220 mm na m2).
P-27: Hliníkové okná a dvere sú ocenené cenou systému Aluprof MB-79N / MB-77HS prepočítanou na m2 otvoru (dostupné ceny platia pre Uw 0,9 až 1,1; pre predpísané Uw 0,60 a 47 dB bude cena vyššia); drevené priehradové väzníky podľa ceny za m2 strechy, ich návrh a statické posúdenie zabezpečí dodávateľ väzníkov. Presná cena podľa ponuky výrobcu.</t>
        </is>
      </c>
    </row>
    <row r="28"/>
    <row r="29"/>
    <row r="30" ht="25.44" customHeight="1">
      <c r="D30" s="36" t="inlineStr">
        <is>
          <t>Cena bez DPH</t>
        </is>
      </c>
      <c r="J30" s="37">
        <f>ROUND(J125, 2)</f>
        <v/>
      </c>
    </row>
    <row r="31"/>
    <row r="32">
      <c r="F32" s="38" t="inlineStr">
        <is>
          <t>Základ dane</t>
        </is>
      </c>
      <c r="I32" s="38" t="inlineStr">
        <is>
          <t>Sadzba dane</t>
        </is>
      </c>
      <c r="J32" s="38" t="inlineStr">
        <is>
          <t>Výška dane</t>
        </is>
      </c>
    </row>
    <row r="33" ht="14.4" customHeight="1">
      <c r="D33" s="39" t="inlineStr">
        <is>
          <t>DPH</t>
        </is>
      </c>
      <c r="E33" s="40" t="inlineStr">
        <is>
          <t>základná</t>
        </is>
      </c>
      <c r="F33" s="41">
        <f>ROUND((SUM(BE125:BE176)),  2)</f>
        <v/>
      </c>
      <c r="I33" s="104" t="n">
        <v>0.23</v>
      </c>
      <c r="J33" s="41">
        <f>ROUND(((SUM(BE125:BE176))*I33),  2)</f>
        <v/>
      </c>
    </row>
    <row r="34" ht="14.4" customHeight="1">
      <c r="E34" s="40" t="inlineStr">
        <is>
          <t>znížená</t>
        </is>
      </c>
      <c r="F34" s="41">
        <f>ROUND((SUM(BF125:BF176)),  2)</f>
        <v/>
      </c>
      <c r="I34" s="104" t="n">
        <v>0.19</v>
      </c>
      <c r="J34" s="41">
        <f>ROUND(((SUM(BF125:BF176))*I34),  2)</f>
        <v/>
      </c>
    </row>
    <row r="35" hidden="1" ht="14.4" customHeight="1">
      <c r="E35" s="40" t="inlineStr">
        <is>
          <t>zákl. prenesená</t>
        </is>
      </c>
      <c r="F35" s="41">
        <f>ROUND((SUM(BG125:BG176)),  2)</f>
        <v/>
      </c>
      <c r="I35" s="104" t="n">
        <v>0.23</v>
      </c>
      <c r="J35" s="41">
        <f>0</f>
        <v/>
      </c>
    </row>
    <row r="36" hidden="1" ht="14.4" customHeight="1">
      <c r="E36" s="40" t="inlineStr">
        <is>
          <t>zníž. prenesená</t>
        </is>
      </c>
      <c r="F36" s="41">
        <f>ROUND((SUM(BH125:BH176)),  2)</f>
        <v/>
      </c>
      <c r="I36" s="104" t="n">
        <v>0.19</v>
      </c>
      <c r="J36" s="41">
        <f>0</f>
        <v/>
      </c>
    </row>
    <row r="37" hidden="1" ht="14.4" customHeight="1">
      <c r="E37" s="40" t="inlineStr">
        <is>
          <t>nulová</t>
        </is>
      </c>
      <c r="F37" s="41">
        <f>ROUND((SUM(BI125:BI176)),  2)</f>
        <v/>
      </c>
      <c r="I37" s="104" t="n">
        <v>0</v>
      </c>
      <c r="J37" s="41">
        <f>0</f>
        <v/>
      </c>
    </row>
    <row r="38"/>
    <row r="39" ht="25.44" customHeight="1">
      <c r="D39" s="13" t="inlineStr">
        <is>
          <t>Cena s DPH</t>
        </is>
      </c>
      <c r="E39" s="43" t="n"/>
      <c r="F39" s="43" t="n"/>
      <c r="G39" s="15" t="inlineStr">
        <is>
          <t>v</t>
        </is>
      </c>
      <c r="H39" s="16" t="inlineStr">
        <is>
          <t>EUR</t>
        </is>
      </c>
      <c r="I39" s="43" t="n"/>
      <c r="J39" s="44">
        <f>SUM(J30:J37)</f>
        <v/>
      </c>
      <c r="K39" s="45" t="n"/>
    </row>
    <row r="40"/>
    <row r="41"/>
    <row r="42"/>
    <row r="43"/>
    <row r="44"/>
    <row r="45"/>
    <row r="46"/>
    <row r="47"/>
    <row r="48"/>
    <row r="49"/>
    <row r="50">
      <c r="D50" s="20" t="inlineStr">
        <is>
          <t>Projektant</t>
        </is>
      </c>
      <c r="G50" s="20" t="inlineStr">
        <is>
          <t>Spracovateľ</t>
        </is>
      </c>
    </row>
    <row r="51"/>
    <row r="52"/>
    <row r="53"/>
    <row r="54"/>
    <row r="55"/>
    <row r="56"/>
    <row r="57"/>
    <row r="58"/>
    <row r="59"/>
    <row r="60"/>
    <row r="61">
      <c r="D61" s="1" t="inlineStr">
        <is>
          <t>Dátum a podpis:</t>
        </is>
      </c>
      <c r="F61" s="46" t="inlineStr">
        <is>
          <t>Pečiatka</t>
        </is>
      </c>
      <c r="G61" s="1" t="inlineStr">
        <is>
          <t>Dátum a podpis:</t>
        </is>
      </c>
      <c r="J61" s="38" t="inlineStr">
        <is>
          <t>Pečiatka</t>
        </is>
      </c>
    </row>
    <row r="62"/>
    <row r="63"/>
    <row r="64"/>
    <row r="65">
      <c r="D65" s="20" t="inlineStr">
        <is>
          <t>Objednávateľ</t>
        </is>
      </c>
      <c r="G65" s="20" t="inlineStr">
        <is>
          <t>Zhotoviteľ</t>
        </is>
      </c>
    </row>
    <row r="66"/>
    <row r="67"/>
    <row r="68"/>
    <row r="69"/>
    <row r="70"/>
    <row r="71"/>
    <row r="72"/>
    <row r="73"/>
    <row r="74"/>
    <row r="75"/>
    <row r="76">
      <c r="D76" s="1" t="inlineStr">
        <is>
          <t>Dátum a podpis:</t>
        </is>
      </c>
      <c r="F76" s="46" t="inlineStr">
        <is>
          <t>Pečiatka</t>
        </is>
      </c>
      <c r="G76" s="1" t="inlineStr">
        <is>
          <t>Dátum a podpis:</t>
        </is>
      </c>
      <c r="J76" s="38" t="inlineStr">
        <is>
          <t>Pečiatka</t>
        </is>
      </c>
    </row>
    <row r="77"/>
    <row r="78"/>
    <row r="79"/>
    <row r="80"/>
    <row r="81"/>
    <row r="82" ht="24.96" customHeight="1">
      <c r="C82" s="3" t="inlineStr">
        <is>
          <t>REKAPITULÁCIA ČLENENIA SÚPISU PRÁC</t>
        </is>
      </c>
    </row>
    <row r="83"/>
    <row r="84">
      <c r="C84" s="1" t="inlineStr">
        <is>
          <t>Stavba:</t>
        </is>
      </c>
    </row>
    <row r="85">
      <c r="E85" s="28">
        <f>E7</f>
        <v/>
      </c>
    </row>
    <row r="86">
      <c r="C86" s="1" t="inlineStr">
        <is>
          <t>Objekt:</t>
        </is>
      </c>
    </row>
    <row r="87">
      <c r="E87" s="47">
        <f>E9</f>
        <v/>
      </c>
    </row>
    <row r="88"/>
    <row r="89">
      <c r="C89" s="1" t="inlineStr">
        <is>
          <t>Miesto:</t>
        </is>
      </c>
      <c r="F89" s="1">
        <f>F12</f>
        <v/>
      </c>
      <c r="I89" s="1" t="inlineStr">
        <is>
          <t>Dátum:</t>
        </is>
      </c>
      <c r="J89" s="99">
        <f>IF(J12="","",J12)</f>
        <v/>
      </c>
    </row>
    <row r="90"/>
    <row r="91">
      <c r="C91" s="1" t="inlineStr">
        <is>
          <t>Zadávateľ:</t>
        </is>
      </c>
      <c r="F91" s="1">
        <f>E15</f>
        <v/>
      </c>
      <c r="I91" s="1" t="inlineStr">
        <is>
          <t>Projektant:</t>
        </is>
      </c>
      <c r="J91" s="28">
        <f>E21</f>
        <v/>
      </c>
    </row>
    <row r="92">
      <c r="C92" s="1" t="inlineStr">
        <is>
          <t>Zhotoviteľ:</t>
        </is>
      </c>
      <c r="F92" s="1">
        <f>IF(E18="","",E18)</f>
        <v/>
      </c>
      <c r="I92" s="1" t="inlineStr">
        <is>
          <t>Spracovateľ:</t>
        </is>
      </c>
      <c r="J92" s="28">
        <f>E24</f>
        <v/>
      </c>
    </row>
    <row r="93"/>
    <row r="94" ht="29.28" customHeight="1">
      <c r="C94" s="27" t="inlineStr">
        <is>
          <t>Kód dielu - Popis</t>
        </is>
      </c>
      <c r="D94" s="48" t="n"/>
      <c r="E94" s="48" t="n"/>
      <c r="F94" s="48" t="n"/>
      <c r="G94" s="48" t="n"/>
      <c r="H94" s="48" t="n"/>
      <c r="I94" s="48" t="n"/>
      <c r="J94" s="49" t="inlineStr">
        <is>
          <t>Cena celkom [EUR]</t>
        </is>
      </c>
      <c r="K94" s="48" t="n"/>
    </row>
    <row r="95"/>
    <row r="96" ht="22.8" customHeight="1">
      <c r="C96" s="50" t="inlineStr">
        <is>
          <t>Náklady zo súpisu prác</t>
        </is>
      </c>
      <c r="J96" s="37">
        <f>J125</f>
        <v/>
      </c>
      <c r="AU96" s="1" t="inlineStr">
        <is>
          <t>-1</t>
        </is>
      </c>
    </row>
    <row r="97" ht="24.96" customHeight="1">
      <c r="C97" s="51" t="n"/>
      <c r="D97" s="52" t="inlineStr">
        <is>
          <t>HSV - Práce a dodávky HSV</t>
        </is>
      </c>
      <c r="E97" s="53" t="n"/>
      <c r="F97" s="53" t="n"/>
      <c r="G97" s="53" t="n"/>
      <c r="H97" s="53" t="n"/>
      <c r="I97" s="53" t="n"/>
      <c r="J97" s="54">
        <f>J126</f>
        <v/>
      </c>
    </row>
    <row r="98" ht="19.92" customHeight="1">
      <c r="C98" s="55" t="n"/>
      <c r="D98" s="56" t="inlineStr">
        <is>
          <t xml:space="preserve">    1 - Zemné práce</t>
        </is>
      </c>
      <c r="E98" s="57" t="n"/>
      <c r="F98" s="57" t="n"/>
      <c r="G98" s="57" t="n"/>
      <c r="H98" s="57" t="n"/>
      <c r="I98" s="57" t="n"/>
      <c r="J98" s="58">
        <f>J127</f>
        <v/>
      </c>
    </row>
    <row r="99" ht="19.92" customHeight="1">
      <c r="C99" s="55" t="n"/>
      <c r="D99" s="56" t="inlineStr">
        <is>
          <t xml:space="preserve">    2 - Zakladanie</t>
        </is>
      </c>
      <c r="E99" s="57" t="n"/>
      <c r="F99" s="57" t="n"/>
      <c r="G99" s="57" t="n"/>
      <c r="H99" s="57" t="n"/>
      <c r="I99" s="57" t="n"/>
      <c r="J99" s="58">
        <f>J140</f>
        <v/>
      </c>
    </row>
    <row r="100" ht="19.92" customHeight="1">
      <c r="C100" s="55" t="n"/>
      <c r="D100" s="56" t="inlineStr">
        <is>
          <t xml:space="preserve">    3 - Zvislé a kompletné konštrukcie</t>
        </is>
      </c>
      <c r="E100" s="57" t="n"/>
      <c r="F100" s="57" t="n"/>
      <c r="G100" s="57" t="n"/>
      <c r="H100" s="57" t="n"/>
      <c r="I100" s="57" t="n"/>
      <c r="J100" s="58">
        <f>J147</f>
        <v/>
      </c>
    </row>
    <row r="101" ht="19.92" customHeight="1">
      <c r="C101" s="55" t="n"/>
      <c r="D101" s="56" t="inlineStr">
        <is>
          <t xml:space="preserve">    998 - Presun hmôt</t>
        </is>
      </c>
      <c r="E101" s="57" t="n"/>
      <c r="F101" s="57" t="n"/>
      <c r="G101" s="57" t="n"/>
      <c r="H101" s="57" t="n"/>
      <c r="I101" s="57" t="n"/>
      <c r="J101" s="58">
        <f>J156</f>
        <v/>
      </c>
    </row>
    <row r="102" ht="24.96" customHeight="1">
      <c r="C102" s="51" t="n"/>
      <c r="D102" s="52" t="inlineStr">
        <is>
          <t>PSV - Práce a dodávky PSV</t>
        </is>
      </c>
      <c r="E102" s="53" t="n"/>
      <c r="F102" s="53" t="n"/>
      <c r="G102" s="53" t="n"/>
      <c r="H102" s="53" t="n"/>
      <c r="I102" s="53" t="n"/>
      <c r="J102" s="54">
        <f>J159</f>
        <v/>
      </c>
    </row>
    <row r="103" ht="19.92" customHeight="1">
      <c r="C103" s="55" t="n"/>
      <c r="D103" s="56" t="inlineStr">
        <is>
          <t xml:space="preserve">    711 - Izolácie proti vode, vlhkosti a plynom</t>
        </is>
      </c>
      <c r="E103" s="57" t="n"/>
      <c r="F103" s="57" t="n"/>
      <c r="G103" s="57" t="n"/>
      <c r="H103" s="57" t="n"/>
      <c r="I103" s="57" t="n"/>
      <c r="J103" s="58">
        <f>J160</f>
        <v/>
      </c>
    </row>
    <row r="104" ht="24.96" customHeight="1">
      <c r="C104" s="51" t="n"/>
      <c r="D104" s="52" t="inlineStr">
        <is>
          <t>M - Práce a dodávky M</t>
        </is>
      </c>
      <c r="E104" s="53" t="n"/>
      <c r="F104" s="53" t="n"/>
      <c r="G104" s="53" t="n"/>
      <c r="H104" s="53" t="n"/>
      <c r="I104" s="53" t="n"/>
      <c r="J104" s="54">
        <f>J171</f>
        <v/>
      </c>
    </row>
    <row r="105" ht="19.92" customHeight="1">
      <c r="C105" s="55" t="n"/>
      <c r="D105" s="56" t="inlineStr">
        <is>
          <t xml:space="preserve">    21-M - Elektromontáže</t>
        </is>
      </c>
      <c r="E105" s="57" t="n"/>
      <c r="F105" s="57" t="n"/>
      <c r="G105" s="57" t="n"/>
      <c r="H105" s="57" t="n"/>
      <c r="I105" s="57" t="n"/>
      <c r="J105" s="58">
        <f>J172</f>
        <v/>
      </c>
    </row>
    <row r="106"/>
    <row r="107"/>
    <row r="108"/>
    <row r="109"/>
    <row r="110"/>
    <row r="111"/>
    <row r="112" ht="24.96" customHeight="1">
      <c r="C112" s="3" t="inlineStr">
        <is>
          <t>SÚPIS PRÁC</t>
        </is>
      </c>
    </row>
    <row r="113"/>
    <row r="114">
      <c r="C114" s="1" t="inlineStr">
        <is>
          <t>Stavba:</t>
        </is>
      </c>
    </row>
    <row r="115">
      <c r="E115" s="28">
        <f>E7</f>
        <v/>
      </c>
    </row>
    <row r="116">
      <c r="C116" s="1" t="inlineStr">
        <is>
          <t>Objekt:</t>
        </is>
      </c>
    </row>
    <row r="117">
      <c r="E117" s="47">
        <f>E9</f>
        <v/>
      </c>
    </row>
    <row r="118"/>
    <row r="119">
      <c r="C119" s="1" t="inlineStr">
        <is>
          <t>Miesto:</t>
        </is>
      </c>
      <c r="F119" s="1">
        <f>F12</f>
        <v/>
      </c>
      <c r="I119" s="1" t="inlineStr">
        <is>
          <t>Dátum:</t>
        </is>
      </c>
      <c r="J119" s="99">
        <f>IF(J12="","",J12)</f>
        <v/>
      </c>
    </row>
    <row r="120"/>
    <row r="121">
      <c r="C121" s="1" t="inlineStr">
        <is>
          <t>Zadávateľ:</t>
        </is>
      </c>
      <c r="F121" s="1">
        <f>E15</f>
        <v/>
      </c>
      <c r="I121" s="1" t="inlineStr">
        <is>
          <t>Projektant:</t>
        </is>
      </c>
      <c r="J121" s="28">
        <f>E21</f>
        <v/>
      </c>
    </row>
    <row r="122">
      <c r="C122" s="1" t="inlineStr">
        <is>
          <t>Zhotoviteľ:</t>
        </is>
      </c>
      <c r="F122" s="1">
        <f>IF(E18="","",E18)</f>
        <v/>
      </c>
      <c r="I122" s="1" t="inlineStr">
        <is>
          <t>Spracovateľ:</t>
        </is>
      </c>
      <c r="J122" s="28">
        <f>E24</f>
        <v/>
      </c>
    </row>
    <row r="123"/>
    <row r="124" ht="29.28" customHeight="1">
      <c r="C124" s="59" t="inlineStr">
        <is>
          <t>PČ</t>
        </is>
      </c>
      <c r="D124" s="60" t="inlineStr">
        <is>
          <t>Typ</t>
        </is>
      </c>
      <c r="E124" s="60" t="inlineStr">
        <is>
          <t>Kód</t>
        </is>
      </c>
      <c r="F124" s="60" t="inlineStr">
        <is>
          <t>Popis</t>
        </is>
      </c>
      <c r="G124" s="60" t="inlineStr">
        <is>
          <t>MJ</t>
        </is>
      </c>
      <c r="H124" s="60" t="inlineStr">
        <is>
          <t>Množstvo</t>
        </is>
      </c>
      <c r="I124" s="60" t="inlineStr">
        <is>
          <t>J.cena [EUR]</t>
        </is>
      </c>
      <c r="J124" s="61" t="inlineStr">
        <is>
          <t>Cena celkom [EUR]</t>
        </is>
      </c>
      <c r="K124" s="62" t="inlineStr">
        <is>
          <t>Cenová sústava</t>
        </is>
      </c>
      <c r="N124" s="63" t="inlineStr">
        <is>
          <t>DPH</t>
        </is>
      </c>
      <c r="O124" s="63" t="inlineStr">
        <is>
          <t>J. Nh [h]</t>
        </is>
      </c>
      <c r="P124" s="63" t="inlineStr">
        <is>
          <t>Nh celkom [h]</t>
        </is>
      </c>
      <c r="Q124" s="63" t="inlineStr">
        <is>
          <t>J. hmotnosť [t]</t>
        </is>
      </c>
      <c r="R124" s="63" t="inlineStr">
        <is>
          <t>Hmotnosť celkom [t]</t>
        </is>
      </c>
      <c r="S124" s="63" t="inlineStr">
        <is>
          <t>J. suť [t]</t>
        </is>
      </c>
      <c r="T124" s="63" t="inlineStr">
        <is>
          <t>Suť celkom [t]</t>
        </is>
      </c>
    </row>
    <row r="125" ht="22.8" customHeight="1">
      <c r="C125" s="64" t="inlineStr">
        <is>
          <t>Náklady súpisu celkom</t>
        </is>
      </c>
      <c r="J125" s="65">
        <f>BK125</f>
        <v/>
      </c>
      <c r="P125" s="103">
        <f>P126+P159+P171</f>
        <v/>
      </c>
      <c r="R125" s="103">
        <f>R126+R159+R171</f>
        <v/>
      </c>
      <c r="T125" s="103">
        <f>T126+T159+T171</f>
        <v/>
      </c>
      <c r="AT125" s="1" t="inlineStr">
        <is>
          <t>D</t>
        </is>
      </c>
      <c r="AU125" s="1" t="inlineStr">
        <is>
          <t>-1</t>
        </is>
      </c>
      <c r="BK125" s="66">
        <f>BK126+BK159+BK171</f>
        <v/>
      </c>
    </row>
    <row r="126" ht="25.92" customHeight="1">
      <c r="D126" s="67" t="inlineStr">
        <is>
          <t>D</t>
        </is>
      </c>
      <c r="E126" s="68" t="inlineStr">
        <is>
          <t>HSV</t>
        </is>
      </c>
      <c r="F126" s="68" t="inlineStr">
        <is>
          <t>Práce a dodávky HSV</t>
        </is>
      </c>
      <c r="J126" s="69">
        <f>BK126</f>
        <v/>
      </c>
      <c r="P126" s="103">
        <f>P127+P140+P147+P156</f>
        <v/>
      </c>
      <c r="R126" s="103">
        <f>R127+R140+R147+R156</f>
        <v/>
      </c>
      <c r="T126" s="103">
        <f>T127+T140+T147+T156</f>
        <v/>
      </c>
      <c r="AR126" s="1" t="inlineStr">
        <is>
          <t>1</t>
        </is>
      </c>
      <c r="AT126" s="46" t="inlineStr">
        <is>
          <t>D</t>
        </is>
      </c>
      <c r="AU126" s="46" t="inlineStr">
        <is>
          <t>0</t>
        </is>
      </c>
      <c r="AY126" s="1" t="inlineStr">
        <is>
          <t>ROZPOCET</t>
        </is>
      </c>
      <c r="BK126" s="31">
        <f>BK127+BK140+BK147+BK156</f>
        <v/>
      </c>
    </row>
    <row r="127" ht="22.8" customHeight="1">
      <c r="D127" s="67" t="inlineStr">
        <is>
          <t>D</t>
        </is>
      </c>
      <c r="E127" s="70" t="inlineStr">
        <is>
          <t>1</t>
        </is>
      </c>
      <c r="F127" s="70" t="inlineStr">
        <is>
          <t>Zemné práce</t>
        </is>
      </c>
      <c r="J127" s="71">
        <f>BK127</f>
        <v/>
      </c>
      <c r="P127" s="103">
        <f>SUM(P128:P139)</f>
        <v/>
      </c>
      <c r="R127" s="103">
        <f>SUM(R128:R139)</f>
        <v/>
      </c>
      <c r="T127" s="103">
        <f>SUM(T128:T139)</f>
        <v/>
      </c>
      <c r="AR127" s="1" t="inlineStr">
        <is>
          <t>1</t>
        </is>
      </c>
      <c r="AT127" s="46" t="inlineStr">
        <is>
          <t>D</t>
        </is>
      </c>
      <c r="AU127" s="46" t="inlineStr">
        <is>
          <t>1</t>
        </is>
      </c>
      <c r="AY127" s="1" t="inlineStr">
        <is>
          <t>ROZPOCET</t>
        </is>
      </c>
      <c r="BK127" s="31">
        <f>SUM(BK128:BK139)</f>
        <v/>
      </c>
    </row>
    <row r="128" ht="24" customHeight="1">
      <c r="C128" s="72" t="inlineStr">
        <is>
          <t>1</t>
        </is>
      </c>
      <c r="D128" s="72" t="inlineStr">
        <is>
          <t>K</t>
        </is>
      </c>
      <c r="E128" s="73" t="inlineStr">
        <is>
          <t>132251105.S</t>
        </is>
      </c>
      <c r="F128" s="74" t="inlineStr">
        <is>
          <t>Výkop ryhy do šírky 600 mm strojne v hornine tr. 3, objem do 30 m3</t>
        </is>
      </c>
      <c r="G128" s="75" t="inlineStr">
        <is>
          <t>m3</t>
        </is>
      </c>
      <c r="H128" s="105" t="n">
        <v>10.296</v>
      </c>
      <c r="I128" s="77" t="n">
        <v>51.91</v>
      </c>
      <c r="J128" s="77">
        <f>ROUND(I128*H128,2)</f>
        <v/>
      </c>
      <c r="K128" s="78" t="inlineStr">
        <is>
          <t>CENEKON 2026/02</t>
        </is>
      </c>
      <c r="N128" s="46" t="inlineStr">
        <is>
          <t>základná</t>
        </is>
      </c>
      <c r="O128" s="103" t="n">
        <v>0</v>
      </c>
      <c r="P128" s="103">
        <f>O128*H128</f>
        <v/>
      </c>
      <c r="Q128" s="103" t="n">
        <v>0</v>
      </c>
      <c r="R128" s="103">
        <f>Q128*H128</f>
        <v/>
      </c>
      <c r="S128" s="103" t="n">
        <v>0</v>
      </c>
      <c r="T128" s="103">
        <f>S128*H128</f>
        <v/>
      </c>
      <c r="AR128" s="1" t="inlineStr">
        <is>
          <t>4</t>
        </is>
      </c>
      <c r="AT128" s="1" t="inlineStr">
        <is>
          <t>K</t>
        </is>
      </c>
      <c r="AU128" s="1" t="inlineStr">
        <is>
          <t>2</t>
        </is>
      </c>
      <c r="AY128" s="1" t="inlineStr">
        <is>
          <t>ROZPOCET</t>
        </is>
      </c>
      <c r="BE128" s="31">
        <f>IF(N128="základná",J128,0)</f>
        <v/>
      </c>
      <c r="BF128" s="31">
        <f>IF(N128="znížená",J128,0)</f>
        <v/>
      </c>
      <c r="BG128" s="31">
        <f>IF(N128="zákl. prenesená",J128,0)</f>
        <v/>
      </c>
      <c r="BH128" s="31">
        <f>IF(N128="zníž. prenesená",J128,0)</f>
        <v/>
      </c>
      <c r="BI128" s="31">
        <f>IF(N128="nulová",J128,0)</f>
        <v/>
      </c>
      <c r="BJ128" s="1" t="inlineStr">
        <is>
          <t>2</t>
        </is>
      </c>
      <c r="BK128" s="31">
        <f>ROUND(I128*H128,2)</f>
        <v/>
      </c>
      <c r="BL128" s="1" t="inlineStr">
        <is>
          <t>4</t>
        </is>
      </c>
      <c r="BM128" s="1" t="inlineStr">
        <is>
          <t>604126308</t>
        </is>
      </c>
    </row>
    <row r="129">
      <c r="D129" s="79" t="inlineStr">
        <is>
          <t>VV</t>
        </is>
      </c>
      <c r="F129" s="80" t="inlineStr">
        <is>
          <t>rýha pod plot 0,40 × (0,80 + lôžko 0,10) × 28,60: 0,4 × 0,9 × 28,6 = 10,296</t>
        </is>
      </c>
      <c r="H129" s="106" t="n">
        <v>10.296</v>
      </c>
      <c r="AT129" s="1" t="inlineStr">
        <is>
          <t>VV</t>
        </is>
      </c>
      <c r="AU129" s="1" t="inlineStr">
        <is>
          <t>2</t>
        </is>
      </c>
      <c r="AV129" s="2" t="inlineStr">
        <is>
          <t>2</t>
        </is>
      </c>
      <c r="AW129" s="2" t="inlineStr">
        <is>
          <t>True</t>
        </is>
      </c>
      <c r="AX129" s="2" t="inlineStr">
        <is>
          <t>1</t>
        </is>
      </c>
      <c r="AY129" s="1" t="inlineStr">
        <is>
          <t>ROZPOCET</t>
        </is>
      </c>
    </row>
    <row r="130" ht="24" customHeight="1">
      <c r="C130" s="72" t="inlineStr">
        <is>
          <t>2</t>
        </is>
      </c>
      <c r="D130" s="72" t="inlineStr">
        <is>
          <t>K</t>
        </is>
      </c>
      <c r="E130" s="73" t="inlineStr">
        <is>
          <t>167101101.S</t>
        </is>
      </c>
      <c r="F130" s="74" t="inlineStr">
        <is>
          <t>Nakladanie neuľahnutého výkopku z hornín tr.1-4 do 100 m3</t>
        </is>
      </c>
      <c r="G130" s="75" t="inlineStr">
        <is>
          <t>m3</t>
        </is>
      </c>
      <c r="H130" s="105" t="n">
        <v>10.296</v>
      </c>
      <c r="I130" s="77" t="n">
        <v>11.12</v>
      </c>
      <c r="J130" s="77">
        <f>ROUND(I130*H130,2)</f>
        <v/>
      </c>
      <c r="K130" s="78" t="inlineStr">
        <is>
          <t>CENEKON 2026/02</t>
        </is>
      </c>
      <c r="N130" s="46" t="inlineStr">
        <is>
          <t>základná</t>
        </is>
      </c>
      <c r="O130" s="103" t="n">
        <v>0</v>
      </c>
      <c r="P130" s="103">
        <f>O130*H130</f>
        <v/>
      </c>
      <c r="Q130" s="103" t="n">
        <v>0</v>
      </c>
      <c r="R130" s="103">
        <f>Q130*H130</f>
        <v/>
      </c>
      <c r="S130" s="103" t="n">
        <v>0</v>
      </c>
      <c r="T130" s="103">
        <f>S130*H130</f>
        <v/>
      </c>
      <c r="AR130" s="1" t="inlineStr">
        <is>
          <t>4</t>
        </is>
      </c>
      <c r="AT130" s="1" t="inlineStr">
        <is>
          <t>K</t>
        </is>
      </c>
      <c r="AU130" s="1" t="inlineStr">
        <is>
          <t>2</t>
        </is>
      </c>
      <c r="AY130" s="1" t="inlineStr">
        <is>
          <t>ROZPOCET</t>
        </is>
      </c>
      <c r="BE130" s="31">
        <f>IF(N130="základná",J130,0)</f>
        <v/>
      </c>
      <c r="BF130" s="31">
        <f>IF(N130="znížená",J130,0)</f>
        <v/>
      </c>
      <c r="BG130" s="31">
        <f>IF(N130="zákl. prenesená",J130,0)</f>
        <v/>
      </c>
      <c r="BH130" s="31">
        <f>IF(N130="zníž. prenesená",J130,0)</f>
        <v/>
      </c>
      <c r="BI130" s="31">
        <f>IF(N130="nulová",J130,0)</f>
        <v/>
      </c>
      <c r="BJ130" s="1" t="inlineStr">
        <is>
          <t>2</t>
        </is>
      </c>
      <c r="BK130" s="31">
        <f>ROUND(I130*H130,2)</f>
        <v/>
      </c>
      <c r="BL130" s="1" t="inlineStr">
        <is>
          <t>4</t>
        </is>
      </c>
      <c r="BM130" s="1" t="inlineStr">
        <is>
          <t>1458275572</t>
        </is>
      </c>
    </row>
    <row r="131">
      <c r="D131" s="79" t="inlineStr">
        <is>
          <t>VV</t>
        </is>
      </c>
      <c r="F131" s="80" t="inlineStr">
        <is>
          <t>výkopok na odvoz: 0,4 × 0,9 × 28,6 = 10,296</t>
        </is>
      </c>
      <c r="H131" s="106" t="n">
        <v>10.296</v>
      </c>
      <c r="AT131" s="1" t="inlineStr">
        <is>
          <t>VV</t>
        </is>
      </c>
      <c r="AU131" s="1" t="inlineStr">
        <is>
          <t>2</t>
        </is>
      </c>
      <c r="AV131" s="2" t="inlineStr">
        <is>
          <t>2</t>
        </is>
      </c>
      <c r="AW131" s="2" t="inlineStr">
        <is>
          <t>True</t>
        </is>
      </c>
      <c r="AX131" s="2" t="inlineStr">
        <is>
          <t>1</t>
        </is>
      </c>
      <c r="AY131" s="1" t="inlineStr">
        <is>
          <t>ROZPOCET</t>
        </is>
      </c>
    </row>
    <row r="132" ht="36" customHeight="1">
      <c r="C132" s="72" t="inlineStr">
        <is>
          <t>3</t>
        </is>
      </c>
      <c r="D132" s="72" t="inlineStr">
        <is>
          <t>K</t>
        </is>
      </c>
      <c r="E132" s="73" t="inlineStr">
        <is>
          <t>162501102.S</t>
        </is>
      </c>
      <c r="F132" s="74" t="inlineStr">
        <is>
          <t>Vodorovné premiestnenie výkopku po spevnenej ceste z horniny tr.1-4, do 100 m3 na vzdialenosť do 3000 m</t>
        </is>
      </c>
      <c r="G132" s="75" t="inlineStr">
        <is>
          <t>m3</t>
        </is>
      </c>
      <c r="H132" s="105" t="n">
        <v>10.296</v>
      </c>
      <c r="I132" s="77" t="n">
        <v>5.57</v>
      </c>
      <c r="J132" s="77">
        <f>ROUND(I132*H132,2)</f>
        <v/>
      </c>
      <c r="K132" s="78" t="inlineStr">
        <is>
          <t>CENEKON 2026/02</t>
        </is>
      </c>
      <c r="N132" s="46" t="inlineStr">
        <is>
          <t>základná</t>
        </is>
      </c>
      <c r="O132" s="103" t="n">
        <v>0</v>
      </c>
      <c r="P132" s="103">
        <f>O132*H132</f>
        <v/>
      </c>
      <c r="Q132" s="103" t="n">
        <v>0</v>
      </c>
      <c r="R132" s="103">
        <f>Q132*H132</f>
        <v/>
      </c>
      <c r="S132" s="103" t="n">
        <v>0</v>
      </c>
      <c r="T132" s="103">
        <f>S132*H132</f>
        <v/>
      </c>
      <c r="AR132" s="1" t="inlineStr">
        <is>
          <t>4</t>
        </is>
      </c>
      <c r="AT132" s="1" t="inlineStr">
        <is>
          <t>K</t>
        </is>
      </c>
      <c r="AU132" s="1" t="inlineStr">
        <is>
          <t>2</t>
        </is>
      </c>
      <c r="AY132" s="1" t="inlineStr">
        <is>
          <t>ROZPOCET</t>
        </is>
      </c>
      <c r="BE132" s="31">
        <f>IF(N132="základná",J132,0)</f>
        <v/>
      </c>
      <c r="BF132" s="31">
        <f>IF(N132="znížená",J132,0)</f>
        <v/>
      </c>
      <c r="BG132" s="31">
        <f>IF(N132="zákl. prenesená",J132,0)</f>
        <v/>
      </c>
      <c r="BH132" s="31">
        <f>IF(N132="zníž. prenesená",J132,0)</f>
        <v/>
      </c>
      <c r="BI132" s="31">
        <f>IF(N132="nulová",J132,0)</f>
        <v/>
      </c>
      <c r="BJ132" s="1" t="inlineStr">
        <is>
          <t>2</t>
        </is>
      </c>
      <c r="BK132" s="31">
        <f>ROUND(I132*H132,2)</f>
        <v/>
      </c>
      <c r="BL132" s="1" t="inlineStr">
        <is>
          <t>4</t>
        </is>
      </c>
      <c r="BM132" s="1" t="inlineStr">
        <is>
          <t>1902232345</t>
        </is>
      </c>
    </row>
    <row r="133">
      <c r="D133" s="79" t="inlineStr">
        <is>
          <t>VV</t>
        </is>
      </c>
      <c r="F133" s="80" t="inlineStr">
        <is>
          <t>odvoz na skládku (P-13): 0,4 × 0,9 × 28,6 = 10,296</t>
        </is>
      </c>
      <c r="H133" s="106" t="n">
        <v>10.296</v>
      </c>
      <c r="AT133" s="1" t="inlineStr">
        <is>
          <t>VV</t>
        </is>
      </c>
      <c r="AU133" s="1" t="inlineStr">
        <is>
          <t>2</t>
        </is>
      </c>
      <c r="AV133" s="2" t="inlineStr">
        <is>
          <t>2</t>
        </is>
      </c>
      <c r="AW133" s="2" t="inlineStr">
        <is>
          <t>True</t>
        </is>
      </c>
      <c r="AX133" s="2" t="inlineStr">
        <is>
          <t>1</t>
        </is>
      </c>
      <c r="AY133" s="1" t="inlineStr">
        <is>
          <t>ROZPOCET</t>
        </is>
      </c>
    </row>
    <row r="134" ht="36" customHeight="1">
      <c r="C134" s="72" t="inlineStr">
        <is>
          <t>4</t>
        </is>
      </c>
      <c r="D134" s="72" t="inlineStr">
        <is>
          <t>K</t>
        </is>
      </c>
      <c r="E134" s="73" t="inlineStr">
        <is>
          <t>162501105.S</t>
        </is>
      </c>
      <c r="F134" s="74" t="inlineStr">
        <is>
          <t>Vodorovné premiestnenie výkopku po spevnenej ceste z horniny tr.1-4, do 100 m3, príplatok k cene za každých ďalšich a začatých 1000 m</t>
        </is>
      </c>
      <c r="G134" s="75" t="inlineStr">
        <is>
          <t>m3</t>
        </is>
      </c>
      <c r="H134" s="105" t="n">
        <v>72.072</v>
      </c>
      <c r="I134" s="77" t="n">
        <v>0.5600000000000001</v>
      </c>
      <c r="J134" s="77">
        <f>ROUND(I134*H134,2)</f>
        <v/>
      </c>
      <c r="K134" s="78" t="inlineStr">
        <is>
          <t>CENEKON 2026/02</t>
        </is>
      </c>
      <c r="N134" s="46" t="inlineStr">
        <is>
          <t>základná</t>
        </is>
      </c>
      <c r="O134" s="103" t="n">
        <v>0</v>
      </c>
      <c r="P134" s="103">
        <f>O134*H134</f>
        <v/>
      </c>
      <c r="Q134" s="103" t="n">
        <v>0</v>
      </c>
      <c r="R134" s="103">
        <f>Q134*H134</f>
        <v/>
      </c>
      <c r="S134" s="103" t="n">
        <v>0</v>
      </c>
      <c r="T134" s="103">
        <f>S134*H134</f>
        <v/>
      </c>
      <c r="AR134" s="1" t="inlineStr">
        <is>
          <t>4</t>
        </is>
      </c>
      <c r="AT134" s="1" t="inlineStr">
        <is>
          <t>K</t>
        </is>
      </c>
      <c r="AU134" s="1" t="inlineStr">
        <is>
          <t>2</t>
        </is>
      </c>
      <c r="AY134" s="1" t="inlineStr">
        <is>
          <t>ROZPOCET</t>
        </is>
      </c>
      <c r="BE134" s="31">
        <f>IF(N134="základná",J134,0)</f>
        <v/>
      </c>
      <c r="BF134" s="31">
        <f>IF(N134="znížená",J134,0)</f>
        <v/>
      </c>
      <c r="BG134" s="31">
        <f>IF(N134="zákl. prenesená",J134,0)</f>
        <v/>
      </c>
      <c r="BH134" s="31">
        <f>IF(N134="zníž. prenesená",J134,0)</f>
        <v/>
      </c>
      <c r="BI134" s="31">
        <f>IF(N134="nulová",J134,0)</f>
        <v/>
      </c>
      <c r="BJ134" s="1" t="inlineStr">
        <is>
          <t>2</t>
        </is>
      </c>
      <c r="BK134" s="31">
        <f>ROUND(I134*H134,2)</f>
        <v/>
      </c>
      <c r="BL134" s="1" t="inlineStr">
        <is>
          <t>4</t>
        </is>
      </c>
      <c r="BM134" s="1" t="inlineStr">
        <is>
          <t>-674969534</t>
        </is>
      </c>
    </row>
    <row r="135">
      <c r="D135" s="79" t="inlineStr">
        <is>
          <t>VV</t>
        </is>
      </c>
      <c r="F135" s="80" t="inlineStr">
        <is>
          <t>príplatok 7 km: 10,296 × 7 = 72,072</t>
        </is>
      </c>
      <c r="H135" s="106" t="n">
        <v>72.072</v>
      </c>
      <c r="AT135" s="1" t="inlineStr">
        <is>
          <t>VV</t>
        </is>
      </c>
      <c r="AU135" s="1" t="inlineStr">
        <is>
          <t>2</t>
        </is>
      </c>
      <c r="AV135" s="2" t="inlineStr">
        <is>
          <t>2</t>
        </is>
      </c>
      <c r="AW135" s="2" t="inlineStr">
        <is>
          <t>True</t>
        </is>
      </c>
      <c r="AX135" s="2" t="inlineStr">
        <is>
          <t>1</t>
        </is>
      </c>
      <c r="AY135" s="1" t="inlineStr">
        <is>
          <t>ROZPOCET</t>
        </is>
      </c>
    </row>
    <row r="136" ht="24" customHeight="1">
      <c r="C136" s="72" t="inlineStr">
        <is>
          <t>5</t>
        </is>
      </c>
      <c r="D136" s="72" t="inlineStr">
        <is>
          <t>K</t>
        </is>
      </c>
      <c r="E136" s="73" t="inlineStr">
        <is>
          <t>171201201.S</t>
        </is>
      </c>
      <c r="F136" s="74" t="inlineStr">
        <is>
          <t>Uloženie sypaniny na skládky do 100 m3</t>
        </is>
      </c>
      <c r="G136" s="75" t="inlineStr">
        <is>
          <t>m3</t>
        </is>
      </c>
      <c r="H136" s="105" t="n">
        <v>10.296</v>
      </c>
      <c r="I136" s="77" t="n">
        <v>0.9399999999999999</v>
      </c>
      <c r="J136" s="77">
        <f>ROUND(I136*H136,2)</f>
        <v/>
      </c>
      <c r="K136" s="78" t="inlineStr">
        <is>
          <t>CENEKON 2026/02</t>
        </is>
      </c>
      <c r="N136" s="46" t="inlineStr">
        <is>
          <t>základná</t>
        </is>
      </c>
      <c r="O136" s="103" t="n">
        <v>0</v>
      </c>
      <c r="P136" s="103">
        <f>O136*H136</f>
        <v/>
      </c>
      <c r="Q136" s="103" t="n">
        <v>0</v>
      </c>
      <c r="R136" s="103">
        <f>Q136*H136</f>
        <v/>
      </c>
      <c r="S136" s="103" t="n">
        <v>0</v>
      </c>
      <c r="T136" s="103">
        <f>S136*H136</f>
        <v/>
      </c>
      <c r="AR136" s="1" t="inlineStr">
        <is>
          <t>4</t>
        </is>
      </c>
      <c r="AT136" s="1" t="inlineStr">
        <is>
          <t>K</t>
        </is>
      </c>
      <c r="AU136" s="1" t="inlineStr">
        <is>
          <t>2</t>
        </is>
      </c>
      <c r="AY136" s="1" t="inlineStr">
        <is>
          <t>ROZPOCET</t>
        </is>
      </c>
      <c r="BE136" s="31">
        <f>IF(N136="základná",J136,0)</f>
        <v/>
      </c>
      <c r="BF136" s="31">
        <f>IF(N136="znížená",J136,0)</f>
        <v/>
      </c>
      <c r="BG136" s="31">
        <f>IF(N136="zákl. prenesená",J136,0)</f>
        <v/>
      </c>
      <c r="BH136" s="31">
        <f>IF(N136="zníž. prenesená",J136,0)</f>
        <v/>
      </c>
      <c r="BI136" s="31">
        <f>IF(N136="nulová",J136,0)</f>
        <v/>
      </c>
      <c r="BJ136" s="1" t="inlineStr">
        <is>
          <t>2</t>
        </is>
      </c>
      <c r="BK136" s="31">
        <f>ROUND(I136*H136,2)</f>
        <v/>
      </c>
      <c r="BL136" s="1" t="inlineStr">
        <is>
          <t>4</t>
        </is>
      </c>
      <c r="BM136" s="1" t="inlineStr">
        <is>
          <t>-1094996600</t>
        </is>
      </c>
    </row>
    <row r="137">
      <c r="D137" s="79" t="inlineStr">
        <is>
          <t>VV</t>
        </is>
      </c>
      <c r="F137" s="80" t="inlineStr">
        <is>
          <t>uloženie na skládku: 0,4 × 0,9 × 28,6 = 10,296</t>
        </is>
      </c>
      <c r="H137" s="106" t="n">
        <v>10.296</v>
      </c>
      <c r="AT137" s="1" t="inlineStr">
        <is>
          <t>VV</t>
        </is>
      </c>
      <c r="AU137" s="1" t="inlineStr">
        <is>
          <t>2</t>
        </is>
      </c>
      <c r="AV137" s="2" t="inlineStr">
        <is>
          <t>2</t>
        </is>
      </c>
      <c r="AW137" s="2" t="inlineStr">
        <is>
          <t>True</t>
        </is>
      </c>
      <c r="AX137" s="2" t="inlineStr">
        <is>
          <t>1</t>
        </is>
      </c>
      <c r="AY137" s="1" t="inlineStr">
        <is>
          <t>ROZPOCET</t>
        </is>
      </c>
    </row>
    <row r="138" ht="24" customHeight="1">
      <c r="C138" s="72" t="inlineStr">
        <is>
          <t>6</t>
        </is>
      </c>
      <c r="D138" s="72" t="inlineStr">
        <is>
          <t>K</t>
        </is>
      </c>
      <c r="E138" s="73" t="inlineStr">
        <is>
          <t>171209002.S</t>
        </is>
      </c>
      <c r="F138" s="74" t="inlineStr">
        <is>
          <t>Poplatok za skládku - zemina a kamenivo (17 05), ostatné</t>
        </is>
      </c>
      <c r="G138" s="75" t="inlineStr">
        <is>
          <t>t</t>
        </is>
      </c>
      <c r="H138" s="105" t="n">
        <v>18.533</v>
      </c>
      <c r="I138" s="77" t="n">
        <v>37</v>
      </c>
      <c r="J138" s="77">
        <f>ROUND(I138*H138,2)</f>
        <v/>
      </c>
      <c r="K138" s="78" t="inlineStr">
        <is>
          <t>CENEKON 2026/02</t>
        </is>
      </c>
      <c r="N138" s="46" t="inlineStr">
        <is>
          <t>základná</t>
        </is>
      </c>
      <c r="O138" s="103" t="n">
        <v>0</v>
      </c>
      <c r="P138" s="103">
        <f>O138*H138</f>
        <v/>
      </c>
      <c r="Q138" s="103" t="n">
        <v>0</v>
      </c>
      <c r="R138" s="103">
        <f>Q138*H138</f>
        <v/>
      </c>
      <c r="S138" s="103" t="n">
        <v>0</v>
      </c>
      <c r="T138" s="103">
        <f>S138*H138</f>
        <v/>
      </c>
      <c r="AR138" s="1" t="inlineStr">
        <is>
          <t>4</t>
        </is>
      </c>
      <c r="AT138" s="1" t="inlineStr">
        <is>
          <t>K</t>
        </is>
      </c>
      <c r="AU138" s="1" t="inlineStr">
        <is>
          <t>2</t>
        </is>
      </c>
      <c r="AY138" s="1" t="inlineStr">
        <is>
          <t>ROZPOCET</t>
        </is>
      </c>
      <c r="BE138" s="31">
        <f>IF(N138="základná",J138,0)</f>
        <v/>
      </c>
      <c r="BF138" s="31">
        <f>IF(N138="znížená",J138,0)</f>
        <v/>
      </c>
      <c r="BG138" s="31">
        <f>IF(N138="zákl. prenesená",J138,0)</f>
        <v/>
      </c>
      <c r="BH138" s="31">
        <f>IF(N138="zníž. prenesená",J138,0)</f>
        <v/>
      </c>
      <c r="BI138" s="31">
        <f>IF(N138="nulová",J138,0)</f>
        <v/>
      </c>
      <c r="BJ138" s="1" t="inlineStr">
        <is>
          <t>2</t>
        </is>
      </c>
      <c r="BK138" s="31">
        <f>ROUND(I138*H138,2)</f>
        <v/>
      </c>
      <c r="BL138" s="1" t="inlineStr">
        <is>
          <t>4</t>
        </is>
      </c>
      <c r="BM138" s="1" t="inlineStr">
        <is>
          <t>-843535555</t>
        </is>
      </c>
    </row>
    <row r="139">
      <c r="D139" s="79" t="inlineStr">
        <is>
          <t>VV</t>
        </is>
      </c>
      <c r="F139" s="80" t="inlineStr">
        <is>
          <t>poplatok za skládku × 1,8 t/m3 (P-14): 10,296 × 1,8 = 18,533</t>
        </is>
      </c>
      <c r="H139" s="106" t="n">
        <v>18.533</v>
      </c>
      <c r="AT139" s="1" t="inlineStr">
        <is>
          <t>VV</t>
        </is>
      </c>
      <c r="AU139" s="1" t="inlineStr">
        <is>
          <t>2</t>
        </is>
      </c>
      <c r="AV139" s="2" t="inlineStr">
        <is>
          <t>2</t>
        </is>
      </c>
      <c r="AW139" s="2" t="inlineStr">
        <is>
          <t>True</t>
        </is>
      </c>
      <c r="AX139" s="2" t="inlineStr">
        <is>
          <t>1</t>
        </is>
      </c>
      <c r="AY139" s="1" t="inlineStr">
        <is>
          <t>ROZPOCET</t>
        </is>
      </c>
    </row>
    <row r="140" ht="22.8" customHeight="1">
      <c r="D140" s="67" t="inlineStr">
        <is>
          <t>D</t>
        </is>
      </c>
      <c r="E140" s="70" t="inlineStr">
        <is>
          <t>2</t>
        </is>
      </c>
      <c r="F140" s="70" t="inlineStr">
        <is>
          <t>Zakladanie</t>
        </is>
      </c>
      <c r="J140" s="71">
        <f>BK140</f>
        <v/>
      </c>
      <c r="P140" s="103">
        <f>SUM(P141:P146)</f>
        <v/>
      </c>
      <c r="R140" s="103">
        <f>SUM(R141:R146)</f>
        <v/>
      </c>
      <c r="T140" s="103">
        <f>SUM(T141:T146)</f>
        <v/>
      </c>
      <c r="AR140" s="1" t="inlineStr">
        <is>
          <t>1</t>
        </is>
      </c>
      <c r="AT140" s="46" t="inlineStr">
        <is>
          <t>D</t>
        </is>
      </c>
      <c r="AU140" s="46" t="inlineStr">
        <is>
          <t>1</t>
        </is>
      </c>
      <c r="AY140" s="1" t="inlineStr">
        <is>
          <t>ROZPOCET</t>
        </is>
      </c>
      <c r="BK140" s="31">
        <f>SUM(BK141:BK146)</f>
        <v/>
      </c>
    </row>
    <row r="141" ht="24" customHeight="1">
      <c r="C141" s="72" t="inlineStr">
        <is>
          <t>7</t>
        </is>
      </c>
      <c r="D141" s="72" t="inlineStr">
        <is>
          <t>K</t>
        </is>
      </c>
      <c r="E141" s="73" t="inlineStr">
        <is>
          <t>271533021.S</t>
        </is>
      </c>
      <c r="F141" s="74" t="inlineStr">
        <is>
          <t>Násyp pod základové konštrukcie so zhutnením z kameniva hrubého drveného fr. 8 - 16 mm</t>
        </is>
      </c>
      <c r="G141" s="75" t="inlineStr">
        <is>
          <t>m3</t>
        </is>
      </c>
      <c r="H141" s="105" t="n">
        <v>1.144</v>
      </c>
      <c r="I141" s="77" t="n">
        <v>103.85</v>
      </c>
      <c r="J141" s="77">
        <f>ROUND(I141*H141,2)</f>
        <v/>
      </c>
      <c r="K141" s="78" t="inlineStr">
        <is>
          <t>CENEKON 2026/02</t>
        </is>
      </c>
      <c r="N141" s="46" t="inlineStr">
        <is>
          <t>základná</t>
        </is>
      </c>
      <c r="O141" s="103" t="n">
        <v>0</v>
      </c>
      <c r="P141" s="103">
        <f>O141*H141</f>
        <v/>
      </c>
      <c r="Q141" s="103" t="n">
        <v>2.07</v>
      </c>
      <c r="R141" s="103">
        <f>Q141*H141</f>
        <v/>
      </c>
      <c r="S141" s="103" t="n">
        <v>0</v>
      </c>
      <c r="T141" s="103">
        <f>S141*H141</f>
        <v/>
      </c>
      <c r="AR141" s="1" t="inlineStr">
        <is>
          <t>4</t>
        </is>
      </c>
      <c r="AT141" s="1" t="inlineStr">
        <is>
          <t>K</t>
        </is>
      </c>
      <c r="AU141" s="1" t="inlineStr">
        <is>
          <t>2</t>
        </is>
      </c>
      <c r="AY141" s="1" t="inlineStr">
        <is>
          <t>ROZPOCET</t>
        </is>
      </c>
      <c r="BE141" s="31">
        <f>IF(N141="základná",J141,0)</f>
        <v/>
      </c>
      <c r="BF141" s="31">
        <f>IF(N141="znížená",J141,0)</f>
        <v/>
      </c>
      <c r="BG141" s="31">
        <f>IF(N141="zákl. prenesená",J141,0)</f>
        <v/>
      </c>
      <c r="BH141" s="31">
        <f>IF(N141="zníž. prenesená",J141,0)</f>
        <v/>
      </c>
      <c r="BI141" s="31">
        <f>IF(N141="nulová",J141,0)</f>
        <v/>
      </c>
      <c r="BJ141" s="1" t="inlineStr">
        <is>
          <t>2</t>
        </is>
      </c>
      <c r="BK141" s="31">
        <f>ROUND(I141*H141,2)</f>
        <v/>
      </c>
      <c r="BL141" s="1" t="inlineStr">
        <is>
          <t>4</t>
        </is>
      </c>
      <c r="BM141" s="1" t="inlineStr">
        <is>
          <t>-1346267099</t>
        </is>
      </c>
    </row>
    <row r="142">
      <c r="D142" s="79" t="inlineStr">
        <is>
          <t>VV</t>
        </is>
      </c>
      <c r="F142" s="80" t="inlineStr">
        <is>
          <t>štrkové lôžko fr. 8/16 hr. 100 (TZ S08): 0,4 × 0,1 × 28,6 = 1,144</t>
        </is>
      </c>
      <c r="H142" s="106" t="n">
        <v>1.144</v>
      </c>
      <c r="AT142" s="1" t="inlineStr">
        <is>
          <t>VV</t>
        </is>
      </c>
      <c r="AU142" s="1" t="inlineStr">
        <is>
          <t>2</t>
        </is>
      </c>
      <c r="AV142" s="2" t="inlineStr">
        <is>
          <t>2</t>
        </is>
      </c>
      <c r="AW142" s="2" t="inlineStr">
        <is>
          <t>True</t>
        </is>
      </c>
      <c r="AX142" s="2" t="inlineStr">
        <is>
          <t>1</t>
        </is>
      </c>
      <c r="AY142" s="1" t="inlineStr">
        <is>
          <t>ROZPOCET</t>
        </is>
      </c>
    </row>
    <row r="143" ht="24" customHeight="1">
      <c r="C143" s="72" t="inlineStr">
        <is>
          <t>8</t>
        </is>
      </c>
      <c r="D143" s="72" t="inlineStr">
        <is>
          <t>K</t>
        </is>
      </c>
      <c r="E143" s="73" t="inlineStr">
        <is>
          <t>274313611.S</t>
        </is>
      </c>
      <c r="F143" s="74" t="inlineStr">
        <is>
          <t>Betón základových pásov, prostý tr. C 16/20</t>
        </is>
      </c>
      <c r="G143" s="75" t="inlineStr">
        <is>
          <t>m3</t>
        </is>
      </c>
      <c r="H143" s="105" t="n">
        <v>9.151999999999999</v>
      </c>
      <c r="I143" s="77" t="n">
        <v>135.13</v>
      </c>
      <c r="J143" s="77">
        <f>ROUND(I143*H143,2)</f>
        <v/>
      </c>
      <c r="K143" s="78" t="inlineStr">
        <is>
          <t>CENEKON 2026/02</t>
        </is>
      </c>
      <c r="N143" s="46" t="inlineStr">
        <is>
          <t>základná</t>
        </is>
      </c>
      <c r="O143" s="103" t="n">
        <v>0</v>
      </c>
      <c r="P143" s="103">
        <f>O143*H143</f>
        <v/>
      </c>
      <c r="Q143" s="103" t="n">
        <v>2.23752</v>
      </c>
      <c r="R143" s="103">
        <f>Q143*H143</f>
        <v/>
      </c>
      <c r="S143" s="103" t="n">
        <v>0</v>
      </c>
      <c r="T143" s="103">
        <f>S143*H143</f>
        <v/>
      </c>
      <c r="AR143" s="1" t="inlineStr">
        <is>
          <t>4</t>
        </is>
      </c>
      <c r="AT143" s="1" t="inlineStr">
        <is>
          <t>K</t>
        </is>
      </c>
      <c r="AU143" s="1" t="inlineStr">
        <is>
          <t>2</t>
        </is>
      </c>
      <c r="AY143" s="1" t="inlineStr">
        <is>
          <t>ROZPOCET</t>
        </is>
      </c>
      <c r="BE143" s="31">
        <f>IF(N143="základná",J143,0)</f>
        <v/>
      </c>
      <c r="BF143" s="31">
        <f>IF(N143="znížená",J143,0)</f>
        <v/>
      </c>
      <c r="BG143" s="31">
        <f>IF(N143="zákl. prenesená",J143,0)</f>
        <v/>
      </c>
      <c r="BH143" s="31">
        <f>IF(N143="zníž. prenesená",J143,0)</f>
        <v/>
      </c>
      <c r="BI143" s="31">
        <f>IF(N143="nulová",J143,0)</f>
        <v/>
      </c>
      <c r="BJ143" s="1" t="inlineStr">
        <is>
          <t>2</t>
        </is>
      </c>
      <c r="BK143" s="31">
        <f>ROUND(I143*H143,2)</f>
        <v/>
      </c>
      <c r="BL143" s="1" t="inlineStr">
        <is>
          <t>4</t>
        </is>
      </c>
      <c r="BM143" s="1" t="inlineStr">
        <is>
          <t>1002545808</t>
        </is>
      </c>
    </row>
    <row r="144">
      <c r="D144" s="79" t="inlineStr">
        <is>
          <t>VV</t>
        </is>
      </c>
      <c r="F144" s="80" t="inlineStr">
        <is>
          <t>základový pás C16/20 400 × 800 (004 S08, P-7): 0,4 × 0,8 × 28,6 = 9,152</t>
        </is>
      </c>
      <c r="H144" s="106" t="n">
        <v>9.151999999999999</v>
      </c>
      <c r="AT144" s="1" t="inlineStr">
        <is>
          <t>VV</t>
        </is>
      </c>
      <c r="AU144" s="1" t="inlineStr">
        <is>
          <t>2</t>
        </is>
      </c>
      <c r="AV144" s="2" t="inlineStr">
        <is>
          <t>2</t>
        </is>
      </c>
      <c r="AW144" s="2" t="inlineStr">
        <is>
          <t>True</t>
        </is>
      </c>
      <c r="AX144" s="2" t="inlineStr">
        <is>
          <t>1</t>
        </is>
      </c>
      <c r="AY144" s="1" t="inlineStr">
        <is>
          <t>ROZPOCET</t>
        </is>
      </c>
    </row>
    <row r="145" ht="36" customHeight="1">
      <c r="C145" s="72" t="inlineStr">
        <is>
          <t>9</t>
        </is>
      </c>
      <c r="D145" s="72" t="inlineStr">
        <is>
          <t>K</t>
        </is>
      </c>
      <c r="E145" s="73" t="inlineStr">
        <is>
          <t>274361825.S</t>
        </is>
      </c>
      <c r="F145" s="74" t="inlineStr">
        <is>
          <t>Výstuž pre murivo základových pásov z betónových debniacich tvárnic s betónovou výplňou z ocele B500 (10505)</t>
        </is>
      </c>
      <c r="G145" s="75" t="inlineStr">
        <is>
          <t>t</t>
        </is>
      </c>
      <c r="H145" s="105" t="n">
        <v>0.141</v>
      </c>
      <c r="I145" s="77" t="n">
        <v>1425.76</v>
      </c>
      <c r="J145" s="77">
        <f>ROUND(I145*H145,2)</f>
        <v/>
      </c>
      <c r="K145" s="78" t="inlineStr">
        <is>
          <t>CENEKON 2026/02</t>
        </is>
      </c>
      <c r="N145" s="46" t="inlineStr">
        <is>
          <t>základná</t>
        </is>
      </c>
      <c r="O145" s="103" t="n">
        <v>0</v>
      </c>
      <c r="P145" s="103">
        <f>O145*H145</f>
        <v/>
      </c>
      <c r="Q145" s="103" t="n">
        <v>1.002</v>
      </c>
      <c r="R145" s="103">
        <f>Q145*H145</f>
        <v/>
      </c>
      <c r="S145" s="103" t="n">
        <v>0</v>
      </c>
      <c r="T145" s="103">
        <f>S145*H145</f>
        <v/>
      </c>
      <c r="AR145" s="1" t="inlineStr">
        <is>
          <t>4</t>
        </is>
      </c>
      <c r="AT145" s="1" t="inlineStr">
        <is>
          <t>K</t>
        </is>
      </c>
      <c r="AU145" s="1" t="inlineStr">
        <is>
          <t>2</t>
        </is>
      </c>
      <c r="AY145" s="1" t="inlineStr">
        <is>
          <t>ROZPOCET</t>
        </is>
      </c>
      <c r="BE145" s="31">
        <f>IF(N145="základná",J145,0)</f>
        <v/>
      </c>
      <c r="BF145" s="31">
        <f>IF(N145="znížená",J145,0)</f>
        <v/>
      </c>
      <c r="BG145" s="31">
        <f>IF(N145="zákl. prenesená",J145,0)</f>
        <v/>
      </c>
      <c r="BH145" s="31">
        <f>IF(N145="zníž. prenesená",J145,0)</f>
        <v/>
      </c>
      <c r="BI145" s="31">
        <f>IF(N145="nulová",J145,0)</f>
        <v/>
      </c>
      <c r="BJ145" s="1" t="inlineStr">
        <is>
          <t>2</t>
        </is>
      </c>
      <c r="BK145" s="31">
        <f>ROUND(I145*H145,2)</f>
        <v/>
      </c>
      <c r="BL145" s="1" t="inlineStr">
        <is>
          <t>4</t>
        </is>
      </c>
      <c r="BM145" s="1" t="inlineStr">
        <is>
          <t>-674061631</t>
        </is>
      </c>
    </row>
    <row r="146">
      <c r="D146" s="79" t="inlineStr">
        <is>
          <t>VV</t>
        </is>
      </c>
      <c r="F146" s="80" t="inlineStr">
        <is>
          <t>zvislá výstuž ø8: 143 prútov × 2,5 m × 0,395 kg/m (004 S08 technický popis) / 1000: 143 × 2,5 × 0,395 / 1000 = 0,141</t>
        </is>
      </c>
      <c r="H146" s="106" t="n">
        <v>0.141</v>
      </c>
      <c r="AT146" s="1" t="inlineStr">
        <is>
          <t>VV</t>
        </is>
      </c>
      <c r="AU146" s="1" t="inlineStr">
        <is>
          <t>2</t>
        </is>
      </c>
      <c r="AV146" s="2" t="inlineStr">
        <is>
          <t>2</t>
        </is>
      </c>
      <c r="AW146" s="2" t="inlineStr">
        <is>
          <t>True</t>
        </is>
      </c>
      <c r="AX146" s="2" t="inlineStr">
        <is>
          <t>1</t>
        </is>
      </c>
      <c r="AY146" s="1" t="inlineStr">
        <is>
          <t>ROZPOCET</t>
        </is>
      </c>
    </row>
    <row r="147" ht="22.8" customHeight="1">
      <c r="D147" s="67" t="inlineStr">
        <is>
          <t>D</t>
        </is>
      </c>
      <c r="E147" s="70" t="inlineStr">
        <is>
          <t>3</t>
        </is>
      </c>
      <c r="F147" s="70" t="inlineStr">
        <is>
          <t>Zvislé a kompletné konštrukcie</t>
        </is>
      </c>
      <c r="J147" s="71">
        <f>BK147</f>
        <v/>
      </c>
      <c r="P147" s="103">
        <f>SUM(P148:P155)</f>
        <v/>
      </c>
      <c r="R147" s="103">
        <f>SUM(R148:R155)</f>
        <v/>
      </c>
      <c r="T147" s="103">
        <f>SUM(T148:T155)</f>
        <v/>
      </c>
      <c r="AR147" s="1" t="inlineStr">
        <is>
          <t>1</t>
        </is>
      </c>
      <c r="AT147" s="46" t="inlineStr">
        <is>
          <t>D</t>
        </is>
      </c>
      <c r="AU147" s="46" t="inlineStr">
        <is>
          <t>1</t>
        </is>
      </c>
      <c r="AY147" s="1" t="inlineStr">
        <is>
          <t>ROZPOCET</t>
        </is>
      </c>
      <c r="BK147" s="31">
        <f>SUM(BK148:BK155)</f>
        <v/>
      </c>
    </row>
    <row r="148" ht="24" customHeight="1">
      <c r="C148" s="72" t="inlineStr">
        <is>
          <t>10</t>
        </is>
      </c>
      <c r="D148" s="72" t="inlineStr">
        <is>
          <t>K</t>
        </is>
      </c>
      <c r="E148" s="73" t="inlineStr">
        <is>
          <t>318271007</t>
        </is>
      </c>
      <c r="F148" s="74" t="inlineStr">
        <is>
          <t>Zhotovenie oplotenia z tvárnic PREMAC Preblok hr. 200 mm s betónovou výplňou</t>
        </is>
      </c>
      <c r="G148" s="75" t="inlineStr">
        <is>
          <t>m2</t>
        </is>
      </c>
      <c r="H148" s="105" t="n">
        <v>55.77</v>
      </c>
      <c r="I148" s="77" t="n">
        <v>32.42</v>
      </c>
      <c r="J148" s="77">
        <f>ROUND(I148*H148,2)</f>
        <v/>
      </c>
      <c r="K148" s="78" t="inlineStr">
        <is>
          <t>CENEKON 2026/02</t>
        </is>
      </c>
      <c r="N148" s="46" t="inlineStr">
        <is>
          <t>základná</t>
        </is>
      </c>
      <c r="O148" s="103" t="n">
        <v>0</v>
      </c>
      <c r="P148" s="103">
        <f>O148*H148</f>
        <v/>
      </c>
      <c r="Q148" s="103" t="n">
        <v>0.19556</v>
      </c>
      <c r="R148" s="103">
        <f>Q148*H148</f>
        <v/>
      </c>
      <c r="S148" s="103" t="n">
        <v>0</v>
      </c>
      <c r="T148" s="103">
        <f>S148*H148</f>
        <v/>
      </c>
      <c r="AR148" s="1" t="inlineStr">
        <is>
          <t>4</t>
        </is>
      </c>
      <c r="AT148" s="1" t="inlineStr">
        <is>
          <t>K</t>
        </is>
      </c>
      <c r="AU148" s="1" t="inlineStr">
        <is>
          <t>2</t>
        </is>
      </c>
      <c r="AY148" s="1" t="inlineStr">
        <is>
          <t>ROZPOCET</t>
        </is>
      </c>
      <c r="BE148" s="31">
        <f>IF(N148="základná",J148,0)</f>
        <v/>
      </c>
      <c r="BF148" s="31">
        <f>IF(N148="znížená",J148,0)</f>
        <v/>
      </c>
      <c r="BG148" s="31">
        <f>IF(N148="zákl. prenesená",J148,0)</f>
        <v/>
      </c>
      <c r="BH148" s="31">
        <f>IF(N148="zníž. prenesená",J148,0)</f>
        <v/>
      </c>
      <c r="BI148" s="31">
        <f>IF(N148="nulová",J148,0)</f>
        <v/>
      </c>
      <c r="BJ148" s="1" t="inlineStr">
        <is>
          <t>2</t>
        </is>
      </c>
      <c r="BK148" s="31">
        <f>ROUND(I148*H148,2)</f>
        <v/>
      </c>
      <c r="BL148" s="1" t="inlineStr">
        <is>
          <t>4</t>
        </is>
      </c>
      <c r="BM148" s="1" t="inlineStr">
        <is>
          <t>-1605023348</t>
        </is>
      </c>
    </row>
    <row r="149">
      <c r="D149" s="79" t="inlineStr">
        <is>
          <t>VV</t>
        </is>
      </c>
      <c r="F149" s="80" t="inlineStr">
        <is>
          <t>V059: 28,6 × 1,95 = 55,77</t>
        </is>
      </c>
      <c r="H149" s="106" t="n">
        <v>55.77</v>
      </c>
      <c r="AT149" s="1" t="inlineStr">
        <is>
          <t>VV</t>
        </is>
      </c>
      <c r="AU149" s="1" t="inlineStr">
        <is>
          <t>2</t>
        </is>
      </c>
      <c r="AV149" s="2" t="inlineStr">
        <is>
          <t>2</t>
        </is>
      </c>
      <c r="AW149" s="2" t="inlineStr">
        <is>
          <t>True</t>
        </is>
      </c>
      <c r="AX149" s="2" t="inlineStr">
        <is>
          <t>1</t>
        </is>
      </c>
      <c r="AY149" s="1" t="inlineStr">
        <is>
          <t>ROZPOCET</t>
        </is>
      </c>
    </row>
    <row r="150" ht="24" customHeight="1">
      <c r="C150" s="72" t="inlineStr">
        <is>
          <t>11</t>
        </is>
      </c>
      <c r="D150" s="72" t="inlineStr">
        <is>
          <t>K</t>
        </is>
      </c>
      <c r="E150" s="73" t="inlineStr">
        <is>
          <t>318271055</t>
        </is>
      </c>
      <c r="F150" s="74" t="inlineStr">
        <is>
          <t>Zhotovenie krycej platne priebežnej pre oplotenie z tvárnic PREMAC Preblok</t>
        </is>
      </c>
      <c r="G150" s="75" t="inlineStr">
        <is>
          <t>m</t>
        </is>
      </c>
      <c r="H150" s="105" t="n">
        <v>28.6</v>
      </c>
      <c r="I150" s="77" t="n">
        <v>16.31</v>
      </c>
      <c r="J150" s="77">
        <f>ROUND(I150*H150,2)</f>
        <v/>
      </c>
      <c r="K150" s="78" t="inlineStr">
        <is>
          <t>CENEKON 2026/02</t>
        </is>
      </c>
      <c r="N150" s="46" t="inlineStr">
        <is>
          <t>základná</t>
        </is>
      </c>
      <c r="O150" s="103" t="n">
        <v>0</v>
      </c>
      <c r="P150" s="103">
        <f>O150*H150</f>
        <v/>
      </c>
      <c r="Q150" s="103" t="n">
        <v>0.0013</v>
      </c>
      <c r="R150" s="103">
        <f>Q150*H150</f>
        <v/>
      </c>
      <c r="S150" s="103" t="n">
        <v>0</v>
      </c>
      <c r="T150" s="103">
        <f>S150*H150</f>
        <v/>
      </c>
      <c r="AR150" s="1" t="inlineStr">
        <is>
          <t>4</t>
        </is>
      </c>
      <c r="AT150" s="1" t="inlineStr">
        <is>
          <t>K</t>
        </is>
      </c>
      <c r="AU150" s="1" t="inlineStr">
        <is>
          <t>2</t>
        </is>
      </c>
      <c r="AY150" s="1" t="inlineStr">
        <is>
          <t>ROZPOCET</t>
        </is>
      </c>
      <c r="BE150" s="31">
        <f>IF(N150="základná",J150,0)</f>
        <v/>
      </c>
      <c r="BF150" s="31">
        <f>IF(N150="znížená",J150,0)</f>
        <v/>
      </c>
      <c r="BG150" s="31">
        <f>IF(N150="zákl. prenesená",J150,0)</f>
        <v/>
      </c>
      <c r="BH150" s="31">
        <f>IF(N150="zníž. prenesená",J150,0)</f>
        <v/>
      </c>
      <c r="BI150" s="31">
        <f>IF(N150="nulová",J150,0)</f>
        <v/>
      </c>
      <c r="BJ150" s="1" t="inlineStr">
        <is>
          <t>2</t>
        </is>
      </c>
      <c r="BK150" s="31">
        <f>ROUND(I150*H150,2)</f>
        <v/>
      </c>
      <c r="BL150" s="1" t="inlineStr">
        <is>
          <t>4</t>
        </is>
      </c>
      <c r="BM150" s="1" t="inlineStr">
        <is>
          <t>-807793410</t>
        </is>
      </c>
    </row>
    <row r="151">
      <c r="D151" s="79" t="inlineStr">
        <is>
          <t>VV</t>
        </is>
      </c>
      <c r="F151" s="80" t="inlineStr">
        <is>
          <t>krycia platňa priebežná po dĺžke plotu 28,60 = 28,6</t>
        </is>
      </c>
      <c r="H151" s="106" t="n">
        <v>28.6</v>
      </c>
      <c r="AT151" s="1" t="inlineStr">
        <is>
          <t>VV</t>
        </is>
      </c>
      <c r="AU151" s="1" t="inlineStr">
        <is>
          <t>2</t>
        </is>
      </c>
      <c r="AV151" s="2" t="inlineStr">
        <is>
          <t>2</t>
        </is>
      </c>
      <c r="AW151" s="2" t="inlineStr">
        <is>
          <t>True</t>
        </is>
      </c>
      <c r="AX151" s="2" t="inlineStr">
        <is>
          <t>1</t>
        </is>
      </c>
      <c r="AY151" s="1" t="inlineStr">
        <is>
          <t>ROZPOCET</t>
        </is>
      </c>
    </row>
    <row r="152" ht="24" customHeight="1">
      <c r="C152" s="82" t="inlineStr">
        <is>
          <t>12</t>
        </is>
      </c>
      <c r="D152" s="82" t="inlineStr">
        <is>
          <t>M</t>
        </is>
      </c>
      <c r="E152" s="83" t="inlineStr">
        <is>
          <t>592330008100</t>
        </is>
      </c>
      <c r="F152" s="84" t="inlineStr">
        <is>
          <t>Plotová tvárnica PREMAC PREBLOK, 400x200x200 mm, sivá</t>
        </is>
      </c>
      <c r="G152" s="85" t="inlineStr">
        <is>
          <t>ks</t>
        </is>
      </c>
      <c r="H152" s="107" t="n">
        <v>697</v>
      </c>
      <c r="I152" s="87" t="n">
        <v>3.09</v>
      </c>
      <c r="J152" s="87">
        <f>ROUND(I152*H152,2)</f>
        <v/>
      </c>
      <c r="K152" s="88" t="inlineStr">
        <is>
          <t>CENEKON 2026/02</t>
        </is>
      </c>
      <c r="N152" s="46" t="inlineStr">
        <is>
          <t>základná</t>
        </is>
      </c>
      <c r="O152" s="103" t="n">
        <v>0</v>
      </c>
      <c r="P152" s="103">
        <f>O152*H152</f>
        <v/>
      </c>
      <c r="Q152" s="103" t="n">
        <v>0.0195</v>
      </c>
      <c r="R152" s="103">
        <f>Q152*H152</f>
        <v/>
      </c>
      <c r="S152" s="103" t="n">
        <v>0</v>
      </c>
      <c r="T152" s="103">
        <f>S152*H152</f>
        <v/>
      </c>
      <c r="AR152" s="1" t="inlineStr">
        <is>
          <t>8</t>
        </is>
      </c>
      <c r="AT152" s="1" t="inlineStr">
        <is>
          <t>M</t>
        </is>
      </c>
      <c r="AU152" s="1" t="inlineStr">
        <is>
          <t>2</t>
        </is>
      </c>
      <c r="AY152" s="1" t="inlineStr">
        <is>
          <t>ROZPOCET</t>
        </is>
      </c>
      <c r="BE152" s="31">
        <f>IF(N152="základná",J152,0)</f>
        <v/>
      </c>
      <c r="BF152" s="31">
        <f>IF(N152="znížená",J152,0)</f>
        <v/>
      </c>
      <c r="BG152" s="31">
        <f>IF(N152="zákl. prenesená",J152,0)</f>
        <v/>
      </c>
      <c r="BH152" s="31">
        <f>IF(N152="zníž. prenesená",J152,0)</f>
        <v/>
      </c>
      <c r="BI152" s="31">
        <f>IF(N152="nulová",J152,0)</f>
        <v/>
      </c>
      <c r="BJ152" s="1" t="inlineStr">
        <is>
          <t>2</t>
        </is>
      </c>
      <c r="BK152" s="31">
        <f>ROUND(I152*H152,2)</f>
        <v/>
      </c>
      <c r="BL152" s="1" t="inlineStr">
        <is>
          <t>4</t>
        </is>
      </c>
      <c r="BM152" s="1" t="inlineStr">
        <is>
          <t>-1378596326</t>
        </is>
      </c>
    </row>
    <row r="153">
      <c r="D153" s="79" t="inlineStr">
        <is>
          <t>VV</t>
        </is>
      </c>
      <c r="F153" s="80" t="inlineStr">
        <is>
          <t>V059: 55,77 m2 / (0,40 × 0,20) = 697,1 → 697 ks (004 S08)</t>
        </is>
      </c>
      <c r="H153" s="106" t="n">
        <v>697</v>
      </c>
      <c r="AT153" s="1" t="inlineStr">
        <is>
          <t>VV</t>
        </is>
      </c>
      <c r="AU153" s="1" t="inlineStr">
        <is>
          <t>2</t>
        </is>
      </c>
      <c r="AV153" s="2" t="inlineStr">
        <is>
          <t>2</t>
        </is>
      </c>
      <c r="AW153" s="2" t="inlineStr">
        <is>
          <t>True</t>
        </is>
      </c>
      <c r="AX153" s="2" t="inlineStr">
        <is>
          <t>1</t>
        </is>
      </c>
      <c r="AY153" s="1" t="inlineStr">
        <is>
          <t>ROZPOCET</t>
        </is>
      </c>
    </row>
    <row r="154" ht="24" customHeight="1">
      <c r="C154" s="82" t="inlineStr">
        <is>
          <t>13</t>
        </is>
      </c>
      <c r="D154" s="82" t="inlineStr">
        <is>
          <t>M</t>
        </is>
      </c>
      <c r="E154" s="83" t="inlineStr">
        <is>
          <t>592330008230</t>
        </is>
      </c>
      <c r="F154" s="84" t="inlineStr">
        <is>
          <t>Plotová tvárnica PREMAC PREBLOK krycia platňa, 460x260x50 mm, sivá</t>
        </is>
      </c>
      <c r="G154" s="85" t="inlineStr">
        <is>
          <t>ks</t>
        </is>
      </c>
      <c r="H154" s="107" t="n">
        <v>63</v>
      </c>
      <c r="I154" s="87" t="n">
        <v>4.49</v>
      </c>
      <c r="J154" s="87">
        <f>ROUND(I154*H154,2)</f>
        <v/>
      </c>
      <c r="K154" s="88" t="inlineStr">
        <is>
          <t>CENEKON 2026/02</t>
        </is>
      </c>
      <c r="N154" s="46" t="inlineStr">
        <is>
          <t>základná</t>
        </is>
      </c>
      <c r="O154" s="103" t="n">
        <v>0</v>
      </c>
      <c r="P154" s="103">
        <f>O154*H154</f>
        <v/>
      </c>
      <c r="Q154" s="103" t="n">
        <v>0.014</v>
      </c>
      <c r="R154" s="103">
        <f>Q154*H154</f>
        <v/>
      </c>
      <c r="S154" s="103" t="n">
        <v>0</v>
      </c>
      <c r="T154" s="103">
        <f>S154*H154</f>
        <v/>
      </c>
      <c r="AR154" s="1" t="inlineStr">
        <is>
          <t>8</t>
        </is>
      </c>
      <c r="AT154" s="1" t="inlineStr">
        <is>
          <t>M</t>
        </is>
      </c>
      <c r="AU154" s="1" t="inlineStr">
        <is>
          <t>2</t>
        </is>
      </c>
      <c r="AY154" s="1" t="inlineStr">
        <is>
          <t>ROZPOCET</t>
        </is>
      </c>
      <c r="BE154" s="31">
        <f>IF(N154="základná",J154,0)</f>
        <v/>
      </c>
      <c r="BF154" s="31">
        <f>IF(N154="znížená",J154,0)</f>
        <v/>
      </c>
      <c r="BG154" s="31">
        <f>IF(N154="zákl. prenesená",J154,0)</f>
        <v/>
      </c>
      <c r="BH154" s="31">
        <f>IF(N154="zníž. prenesená",J154,0)</f>
        <v/>
      </c>
      <c r="BI154" s="31">
        <f>IF(N154="nulová",J154,0)</f>
        <v/>
      </c>
      <c r="BJ154" s="1" t="inlineStr">
        <is>
          <t>2</t>
        </is>
      </c>
      <c r="BK154" s="31">
        <f>ROUND(I154*H154,2)</f>
        <v/>
      </c>
      <c r="BL154" s="1" t="inlineStr">
        <is>
          <t>4</t>
        </is>
      </c>
      <c r="BM154" s="1" t="inlineStr">
        <is>
          <t>-2144091207</t>
        </is>
      </c>
    </row>
    <row r="155">
      <c r="D155" s="79" t="inlineStr">
        <is>
          <t>VV</t>
        </is>
      </c>
      <c r="F155" s="80" t="inlineStr">
        <is>
          <t>28,60 / 0,46 = 62,2 → 63 ks (004 S08)</t>
        </is>
      </c>
      <c r="H155" s="106" t="n">
        <v>63</v>
      </c>
      <c r="AT155" s="1" t="inlineStr">
        <is>
          <t>VV</t>
        </is>
      </c>
      <c r="AU155" s="1" t="inlineStr">
        <is>
          <t>2</t>
        </is>
      </c>
      <c r="AV155" s="2" t="inlineStr">
        <is>
          <t>2</t>
        </is>
      </c>
      <c r="AW155" s="2" t="inlineStr">
        <is>
          <t>True</t>
        </is>
      </c>
      <c r="AX155" s="2" t="inlineStr">
        <is>
          <t>1</t>
        </is>
      </c>
      <c r="AY155" s="1" t="inlineStr">
        <is>
          <t>ROZPOCET</t>
        </is>
      </c>
    </row>
    <row r="156" ht="22.8" customHeight="1">
      <c r="D156" s="67" t="inlineStr">
        <is>
          <t>D</t>
        </is>
      </c>
      <c r="E156" s="70" t="inlineStr">
        <is>
          <t>998</t>
        </is>
      </c>
      <c r="F156" s="70" t="inlineStr">
        <is>
          <t>Presun hmôt</t>
        </is>
      </c>
      <c r="J156" s="71">
        <f>BK156</f>
        <v/>
      </c>
      <c r="P156" s="103">
        <f>SUM(P157:P158)</f>
        <v/>
      </c>
      <c r="R156" s="103">
        <f>SUM(R157:R158)</f>
        <v/>
      </c>
      <c r="T156" s="103">
        <f>SUM(T157:T158)</f>
        <v/>
      </c>
      <c r="AR156" s="1" t="inlineStr">
        <is>
          <t>1</t>
        </is>
      </c>
      <c r="AT156" s="46" t="inlineStr">
        <is>
          <t>D</t>
        </is>
      </c>
      <c r="AU156" s="46" t="inlineStr">
        <is>
          <t>1</t>
        </is>
      </c>
      <c r="AY156" s="1" t="inlineStr">
        <is>
          <t>ROZPOCET</t>
        </is>
      </c>
      <c r="BK156" s="31">
        <f>SUM(BK157:BK158)</f>
        <v/>
      </c>
    </row>
    <row r="157" ht="24" customHeight="1">
      <c r="C157" s="72" t="inlineStr">
        <is>
          <t>14</t>
        </is>
      </c>
      <c r="D157" s="72" t="inlineStr">
        <is>
          <t>K</t>
        </is>
      </c>
      <c r="E157" s="73" t="inlineStr">
        <is>
          <t>998151111.S</t>
        </is>
      </c>
      <c r="F157" s="74" t="inlineStr">
        <is>
          <t>Presun hmôt pre obj.8152, 8153,8159,zvislá nosná konštr.z tehál,tvárnic,blokov výšky do 10 m</t>
        </is>
      </c>
      <c r="G157" s="75" t="inlineStr">
        <is>
          <t>t</t>
        </is>
      </c>
      <c r="H157" s="105" t="n">
        <v>46.036</v>
      </c>
      <c r="I157" s="77" t="n">
        <v>30.97</v>
      </c>
      <c r="J157" s="77">
        <f>ROUND(I157*H157,2)</f>
        <v/>
      </c>
      <c r="K157" s="78" t="inlineStr">
        <is>
          <t>CENEKON 2026/02</t>
        </is>
      </c>
      <c r="N157" s="46" t="inlineStr">
        <is>
          <t>základná</t>
        </is>
      </c>
      <c r="O157" s="103" t="n">
        <v>0</v>
      </c>
      <c r="P157" s="103">
        <f>O157*H157</f>
        <v/>
      </c>
      <c r="Q157" s="103" t="n">
        <v>0</v>
      </c>
      <c r="R157" s="103">
        <f>Q157*H157</f>
        <v/>
      </c>
      <c r="S157" s="103" t="n">
        <v>0</v>
      </c>
      <c r="T157" s="103">
        <f>S157*H157</f>
        <v/>
      </c>
      <c r="AR157" s="1" t="inlineStr">
        <is>
          <t>4</t>
        </is>
      </c>
      <c r="AT157" s="1" t="inlineStr">
        <is>
          <t>K</t>
        </is>
      </c>
      <c r="AU157" s="1" t="inlineStr">
        <is>
          <t>2</t>
        </is>
      </c>
      <c r="AY157" s="1" t="inlineStr">
        <is>
          <t>ROZPOCET</t>
        </is>
      </c>
      <c r="BE157" s="31">
        <f>IF(N157="základná",J157,0)</f>
        <v/>
      </c>
      <c r="BF157" s="31">
        <f>IF(N157="znížená",J157,0)</f>
        <v/>
      </c>
      <c r="BG157" s="31">
        <f>IF(N157="zákl. prenesená",J157,0)</f>
        <v/>
      </c>
      <c r="BH157" s="31">
        <f>IF(N157="zníž. prenesená",J157,0)</f>
        <v/>
      </c>
      <c r="BI157" s="31">
        <f>IF(N157="nulová",J157,0)</f>
        <v/>
      </c>
      <c r="BJ157" s="1" t="inlineStr">
        <is>
          <t>2</t>
        </is>
      </c>
      <c r="BK157" s="31">
        <f>ROUND(I157*H157,2)</f>
        <v/>
      </c>
      <c r="BL157" s="1" t="inlineStr">
        <is>
          <t>4</t>
        </is>
      </c>
      <c r="BM157" s="1" t="inlineStr">
        <is>
          <t>455053569</t>
        </is>
      </c>
    </row>
    <row r="158">
      <c r="D158" s="79" t="inlineStr">
        <is>
          <t>VV</t>
        </is>
      </c>
      <c r="F158" s="80" t="inlineStr">
        <is>
          <t>súčet hmotností položiek dielu (2 - Zakladanie, 3 - Zvislé a kompletné konštrukcie) = 46,036 t</t>
        </is>
      </c>
      <c r="H158" s="106" t="n">
        <v>46.036</v>
      </c>
      <c r="AT158" s="1" t="inlineStr">
        <is>
          <t>VV</t>
        </is>
      </c>
      <c r="AU158" s="1" t="inlineStr">
        <is>
          <t>2</t>
        </is>
      </c>
      <c r="AV158" s="2" t="inlineStr">
        <is>
          <t>2</t>
        </is>
      </c>
      <c r="AW158" s="2" t="inlineStr">
        <is>
          <t>True</t>
        </is>
      </c>
      <c r="AX158" s="2" t="inlineStr">
        <is>
          <t>1</t>
        </is>
      </c>
      <c r="AY158" s="1" t="inlineStr">
        <is>
          <t>ROZPOCET</t>
        </is>
      </c>
    </row>
    <row r="159" ht="25.92" customHeight="1">
      <c r="D159" s="67" t="inlineStr">
        <is>
          <t>D</t>
        </is>
      </c>
      <c r="E159" s="68" t="inlineStr">
        <is>
          <t>PSV</t>
        </is>
      </c>
      <c r="F159" s="68" t="inlineStr">
        <is>
          <t>Práce a dodávky PSV</t>
        </is>
      </c>
      <c r="J159" s="69">
        <f>BK159</f>
        <v/>
      </c>
      <c r="P159" s="103">
        <f>P160</f>
        <v/>
      </c>
      <c r="R159" s="103">
        <f>R160</f>
        <v/>
      </c>
      <c r="T159" s="103">
        <f>T160</f>
        <v/>
      </c>
      <c r="AR159" s="1" t="inlineStr">
        <is>
          <t>2</t>
        </is>
      </c>
      <c r="AT159" s="46" t="inlineStr">
        <is>
          <t>D</t>
        </is>
      </c>
      <c r="AU159" s="46" t="inlineStr">
        <is>
          <t>0</t>
        </is>
      </c>
      <c r="AY159" s="1" t="inlineStr">
        <is>
          <t>ROZPOCET</t>
        </is>
      </c>
      <c r="BK159" s="31">
        <f>BK160</f>
        <v/>
      </c>
    </row>
    <row r="160" ht="22.8" customHeight="1">
      <c r="D160" s="67" t="inlineStr">
        <is>
          <t>D</t>
        </is>
      </c>
      <c r="E160" s="70" t="inlineStr">
        <is>
          <t>711</t>
        </is>
      </c>
      <c r="F160" s="70" t="inlineStr">
        <is>
          <t>Izolácie proti vode, vlhkosti a plynom</t>
        </is>
      </c>
      <c r="J160" s="71">
        <f>BK160</f>
        <v/>
      </c>
      <c r="P160" s="103">
        <f>SUM(P161:P170)</f>
        <v/>
      </c>
      <c r="R160" s="103">
        <f>SUM(R161:R170)</f>
        <v/>
      </c>
      <c r="T160" s="103">
        <f>SUM(T161:T170)</f>
        <v/>
      </c>
      <c r="AR160" s="1" t="inlineStr">
        <is>
          <t>2</t>
        </is>
      </c>
      <c r="AT160" s="46" t="inlineStr">
        <is>
          <t>D</t>
        </is>
      </c>
      <c r="AU160" s="46" t="inlineStr">
        <is>
          <t>1</t>
        </is>
      </c>
      <c r="AY160" s="1" t="inlineStr">
        <is>
          <t>ROZPOCET</t>
        </is>
      </c>
      <c r="BK160" s="31">
        <f>SUM(BK161:BK170)</f>
        <v/>
      </c>
    </row>
    <row r="161" ht="24" customHeight="1">
      <c r="C161" s="72" t="inlineStr">
        <is>
          <t>15</t>
        </is>
      </c>
      <c r="D161" s="72" t="inlineStr">
        <is>
          <t>K</t>
        </is>
      </c>
      <c r="E161" s="73" t="inlineStr">
        <is>
          <t>711141559.S</t>
        </is>
      </c>
      <c r="F161" s="74" t="inlineStr">
        <is>
          <t>Zhotovenie izolácie proti zemnej vlhkosti a tlakovej vode vodorovná NAIP pritavením</t>
        </is>
      </c>
      <c r="G161" s="75" t="inlineStr">
        <is>
          <t>m2</t>
        </is>
      </c>
      <c r="H161" s="105" t="n">
        <v>11.44</v>
      </c>
      <c r="I161" s="77" t="n">
        <v>6.4</v>
      </c>
      <c r="J161" s="77">
        <f>ROUND(I161*H161,2)</f>
        <v/>
      </c>
      <c r="K161" s="78" t="inlineStr">
        <is>
          <t>CENEKON 2026/02</t>
        </is>
      </c>
      <c r="N161" s="46" t="inlineStr">
        <is>
          <t>základná</t>
        </is>
      </c>
      <c r="O161" s="103" t="n">
        <v>0</v>
      </c>
      <c r="P161" s="103">
        <f>O161*H161</f>
        <v/>
      </c>
      <c r="Q161" s="103" t="n">
        <v>0.00054</v>
      </c>
      <c r="R161" s="103">
        <f>Q161*H161</f>
        <v/>
      </c>
      <c r="S161" s="103" t="n">
        <v>0</v>
      </c>
      <c r="T161" s="103">
        <f>S161*H161</f>
        <v/>
      </c>
      <c r="AR161" s="1" t="inlineStr">
        <is>
          <t>16</t>
        </is>
      </c>
      <c r="AT161" s="1" t="inlineStr">
        <is>
          <t>K</t>
        </is>
      </c>
      <c r="AU161" s="1" t="inlineStr">
        <is>
          <t>2</t>
        </is>
      </c>
      <c r="AY161" s="1" t="inlineStr">
        <is>
          <t>ROZPOCET</t>
        </is>
      </c>
      <c r="BE161" s="31">
        <f>IF(N161="základná",J161,0)</f>
        <v/>
      </c>
      <c r="BF161" s="31">
        <f>IF(N161="znížená",J161,0)</f>
        <v/>
      </c>
      <c r="BG161" s="31">
        <f>IF(N161="zákl. prenesená",J161,0)</f>
        <v/>
      </c>
      <c r="BH161" s="31">
        <f>IF(N161="zníž. prenesená",J161,0)</f>
        <v/>
      </c>
      <c r="BI161" s="31">
        <f>IF(N161="nulová",J161,0)</f>
        <v/>
      </c>
      <c r="BJ161" s="1" t="inlineStr">
        <is>
          <t>2</t>
        </is>
      </c>
      <c r="BK161" s="31">
        <f>ROUND(I161*H161,2)</f>
        <v/>
      </c>
      <c r="BL161" s="1" t="inlineStr">
        <is>
          <t>16</t>
        </is>
      </c>
      <c r="BM161" s="1" t="inlineStr">
        <is>
          <t>972206947</t>
        </is>
      </c>
    </row>
    <row r="162">
      <c r="D162" s="79" t="inlineStr">
        <is>
          <t>VV</t>
        </is>
      </c>
      <c r="F162" s="80" t="inlineStr">
        <is>
          <t>asfaltový pás šírky 400 na vrchu pásu (TZ S08): 0,4 × 28,6 = 11,44</t>
        </is>
      </c>
      <c r="H162" s="106" t="n">
        <v>11.44</v>
      </c>
      <c r="AT162" s="1" t="inlineStr">
        <is>
          <t>VV</t>
        </is>
      </c>
      <c r="AU162" s="1" t="inlineStr">
        <is>
          <t>2</t>
        </is>
      </c>
      <c r="AV162" s="2" t="inlineStr">
        <is>
          <t>2</t>
        </is>
      </c>
      <c r="AW162" s="2" t="inlineStr">
        <is>
          <t>True</t>
        </is>
      </c>
      <c r="AX162" s="2" t="inlineStr">
        <is>
          <t>1</t>
        </is>
      </c>
      <c r="AY162" s="1" t="inlineStr">
        <is>
          <t>ROZPOCET</t>
        </is>
      </c>
    </row>
    <row r="163" ht="24" customHeight="1">
      <c r="C163" s="82" t="inlineStr">
        <is>
          <t>16</t>
        </is>
      </c>
      <c r="D163" s="82" t="inlineStr">
        <is>
          <t>M</t>
        </is>
      </c>
      <c r="E163" s="83" t="inlineStr">
        <is>
          <t>628310001000</t>
        </is>
      </c>
      <c r="F163" s="84" t="inlineStr">
        <is>
          <t>Pás asfaltový HYDROBIT V 60 S 35 pre spodné vrstvy hydroizolačných systémov, ICOPAL</t>
        </is>
      </c>
      <c r="G163" s="85" t="inlineStr">
        <is>
          <t>m2</t>
        </is>
      </c>
      <c r="H163" s="107" t="n">
        <v>13.156</v>
      </c>
      <c r="I163" s="87" t="n">
        <v>3.88</v>
      </c>
      <c r="J163" s="87">
        <f>ROUND(I163*H163,2)</f>
        <v/>
      </c>
      <c r="K163" s="88" t="inlineStr">
        <is>
          <t>CENEKON 2026/02</t>
        </is>
      </c>
      <c r="N163" s="46" t="inlineStr">
        <is>
          <t>základná</t>
        </is>
      </c>
      <c r="O163" s="103" t="n">
        <v>0</v>
      </c>
      <c r="P163" s="103">
        <f>O163*H163</f>
        <v/>
      </c>
      <c r="Q163" s="103" t="n">
        <v>0.00425</v>
      </c>
      <c r="R163" s="103">
        <f>Q163*H163</f>
        <v/>
      </c>
      <c r="S163" s="103" t="n">
        <v>0</v>
      </c>
      <c r="T163" s="103">
        <f>S163*H163</f>
        <v/>
      </c>
      <c r="AR163" s="1" t="inlineStr">
        <is>
          <t>32</t>
        </is>
      </c>
      <c r="AT163" s="1" t="inlineStr">
        <is>
          <t>M</t>
        </is>
      </c>
      <c r="AU163" s="1" t="inlineStr">
        <is>
          <t>2</t>
        </is>
      </c>
      <c r="AY163" s="1" t="inlineStr">
        <is>
          <t>ROZPOCET</t>
        </is>
      </c>
      <c r="BE163" s="31">
        <f>IF(N163="základná",J163,0)</f>
        <v/>
      </c>
      <c r="BF163" s="31">
        <f>IF(N163="znížená",J163,0)</f>
        <v/>
      </c>
      <c r="BG163" s="31">
        <f>IF(N163="zákl. prenesená",J163,0)</f>
        <v/>
      </c>
      <c r="BH163" s="31">
        <f>IF(N163="zníž. prenesená",J163,0)</f>
        <v/>
      </c>
      <c r="BI163" s="31">
        <f>IF(N163="nulová",J163,0)</f>
        <v/>
      </c>
      <c r="BJ163" s="1" t="inlineStr">
        <is>
          <t>2</t>
        </is>
      </c>
      <c r="BK163" s="31">
        <f>ROUND(I163*H163,2)</f>
        <v/>
      </c>
      <c r="BL163" s="1" t="inlineStr">
        <is>
          <t>16</t>
        </is>
      </c>
      <c r="BM163" s="1" t="inlineStr">
        <is>
          <t>1882775383</t>
        </is>
      </c>
    </row>
    <row r="164">
      <c r="D164" s="79" t="inlineStr">
        <is>
          <t>VV</t>
        </is>
      </c>
      <c r="F164" s="80" t="inlineStr">
        <is>
          <t>pás × 1,15 presahy (P-19): 11,44 × 1,15 = 13,156</t>
        </is>
      </c>
      <c r="H164" s="106" t="n">
        <v>13.156</v>
      </c>
      <c r="AT164" s="1" t="inlineStr">
        <is>
          <t>VV</t>
        </is>
      </c>
      <c r="AU164" s="1" t="inlineStr">
        <is>
          <t>2</t>
        </is>
      </c>
      <c r="AV164" s="2" t="inlineStr">
        <is>
          <t>2</t>
        </is>
      </c>
      <c r="AW164" s="2" t="inlineStr">
        <is>
          <t>True</t>
        </is>
      </c>
      <c r="AX164" s="2" t="inlineStr">
        <is>
          <t>1</t>
        </is>
      </c>
      <c r="AY164" s="1" t="inlineStr">
        <is>
          <t>ROZPOCET</t>
        </is>
      </c>
    </row>
    <row r="165" ht="24" customHeight="1">
      <c r="C165" s="82" t="inlineStr">
        <is>
          <t>17</t>
        </is>
      </c>
      <c r="D165" s="82" t="inlineStr">
        <is>
          <t>M</t>
        </is>
      </c>
      <c r="E165" s="83" t="inlineStr">
        <is>
          <t>R017</t>
        </is>
      </c>
      <c r="F165" s="84" t="inlineStr">
        <is>
          <t>Kovaná brána dvojkrídlová B2 3900 x 1700 mm, žiarovo zinkovaná a lakovaná, pánty a dorazy - dodávka</t>
        </is>
      </c>
      <c r="G165" s="85" t="inlineStr">
        <is>
          <t>ks</t>
        </is>
      </c>
      <c r="H165" s="107" t="n">
        <v>1</v>
      </c>
      <c r="I165" s="87" t="n">
        <v>713.14</v>
      </c>
      <c r="J165" s="87">
        <f>ROUND(I165*H165,2)</f>
        <v/>
      </c>
      <c r="K165" s="88" t="n"/>
      <c r="N165" s="46" t="inlineStr">
        <is>
          <t>základná</t>
        </is>
      </c>
      <c r="O165" s="103" t="n">
        <v>0</v>
      </c>
      <c r="P165" s="103">
        <f>O165*H165</f>
        <v/>
      </c>
      <c r="Q165" s="103" t="n">
        <v>0</v>
      </c>
      <c r="R165" s="103">
        <f>Q165*H165</f>
        <v/>
      </c>
      <c r="S165" s="103" t="n">
        <v>0</v>
      </c>
      <c r="T165" s="103">
        <f>S165*H165</f>
        <v/>
      </c>
      <c r="AR165" s="1" t="inlineStr">
        <is>
          <t>32</t>
        </is>
      </c>
      <c r="AT165" s="1" t="inlineStr">
        <is>
          <t>M</t>
        </is>
      </c>
      <c r="AU165" s="1" t="inlineStr">
        <is>
          <t>2</t>
        </is>
      </c>
      <c r="AY165" s="1" t="inlineStr">
        <is>
          <t>ROZPOCET</t>
        </is>
      </c>
      <c r="BE165" s="31">
        <f>IF(N165="základná",J165,0)</f>
        <v/>
      </c>
      <c r="BF165" s="31">
        <f>IF(N165="znížená",J165,0)</f>
        <v/>
      </c>
      <c r="BG165" s="31">
        <f>IF(N165="zákl. prenesená",J165,0)</f>
        <v/>
      </c>
      <c r="BH165" s="31">
        <f>IF(N165="zníž. prenesená",J165,0)</f>
        <v/>
      </c>
      <c r="BI165" s="31">
        <f>IF(N165="nulová",J165,0)</f>
        <v/>
      </c>
      <c r="BJ165" s="1" t="inlineStr">
        <is>
          <t>2</t>
        </is>
      </c>
      <c r="BK165" s="31">
        <f>ROUND(I165*H165,2)</f>
        <v/>
      </c>
      <c r="BL165" s="1" t="inlineStr">
        <is>
          <t>16</t>
        </is>
      </c>
      <c r="BM165" s="1" t="inlineStr">
        <is>
          <t>1994535129</t>
        </is>
      </c>
    </row>
    <row r="166">
      <c r="D166" s="79" t="inlineStr">
        <is>
          <t>VV</t>
        </is>
      </c>
      <c r="F166" s="80" t="inlineStr">
        <is>
          <t>1 ks (005 Brány S08, B2)</t>
        </is>
      </c>
      <c r="H166" s="106" t="n">
        <v>1</v>
      </c>
      <c r="AT166" s="1" t="inlineStr">
        <is>
          <t>VV</t>
        </is>
      </c>
      <c r="AU166" s="1" t="inlineStr">
        <is>
          <t>2</t>
        </is>
      </c>
      <c r="AV166" s="2" t="inlineStr">
        <is>
          <t>2</t>
        </is>
      </c>
      <c r="AW166" s="2" t="inlineStr">
        <is>
          <t>True</t>
        </is>
      </c>
      <c r="AX166" s="2" t="inlineStr">
        <is>
          <t>1</t>
        </is>
      </c>
      <c r="AY166" s="1" t="inlineStr">
        <is>
          <t>ROZPOCET</t>
        </is>
      </c>
    </row>
    <row r="167" ht="24" customHeight="1">
      <c r="C167" s="82" t="inlineStr">
        <is>
          <t>18</t>
        </is>
      </c>
      <c r="D167" s="82" t="inlineStr">
        <is>
          <t>M</t>
        </is>
      </c>
      <c r="E167" s="83" t="inlineStr">
        <is>
          <t>R018</t>
        </is>
      </c>
      <c r="F167" s="84" t="inlineStr">
        <is>
          <t>Kovaná bránka jednokrídlová B1 1000 x 1700 mm so zámkom a vložkou FAB - dodávka</t>
        </is>
      </c>
      <c r="G167" s="85" t="inlineStr">
        <is>
          <t>ks</t>
        </is>
      </c>
      <c r="H167" s="107" t="n">
        <v>1</v>
      </c>
      <c r="I167" s="87" t="n">
        <v>294.39</v>
      </c>
      <c r="J167" s="87">
        <f>ROUND(I167*H167,2)</f>
        <v/>
      </c>
      <c r="K167" s="88" t="n"/>
      <c r="N167" s="46" t="inlineStr">
        <is>
          <t>základná</t>
        </is>
      </c>
      <c r="O167" s="103" t="n">
        <v>0</v>
      </c>
      <c r="P167" s="103">
        <f>O167*H167</f>
        <v/>
      </c>
      <c r="Q167" s="103" t="n">
        <v>0</v>
      </c>
      <c r="R167" s="103">
        <f>Q167*H167</f>
        <v/>
      </c>
      <c r="S167" s="103" t="n">
        <v>0</v>
      </c>
      <c r="T167" s="103">
        <f>S167*H167</f>
        <v/>
      </c>
      <c r="AR167" s="1" t="inlineStr">
        <is>
          <t>32</t>
        </is>
      </c>
      <c r="AT167" s="1" t="inlineStr">
        <is>
          <t>M</t>
        </is>
      </c>
      <c r="AU167" s="1" t="inlineStr">
        <is>
          <t>2</t>
        </is>
      </c>
      <c r="AY167" s="1" t="inlineStr">
        <is>
          <t>ROZPOCET</t>
        </is>
      </c>
      <c r="BE167" s="31">
        <f>IF(N167="základná",J167,0)</f>
        <v/>
      </c>
      <c r="BF167" s="31">
        <f>IF(N167="znížená",J167,0)</f>
        <v/>
      </c>
      <c r="BG167" s="31">
        <f>IF(N167="zákl. prenesená",J167,0)</f>
        <v/>
      </c>
      <c r="BH167" s="31">
        <f>IF(N167="zníž. prenesená",J167,0)</f>
        <v/>
      </c>
      <c r="BI167" s="31">
        <f>IF(N167="nulová",J167,0)</f>
        <v/>
      </c>
      <c r="BJ167" s="1" t="inlineStr">
        <is>
          <t>2</t>
        </is>
      </c>
      <c r="BK167" s="31">
        <f>ROUND(I167*H167,2)</f>
        <v/>
      </c>
      <c r="BL167" s="1" t="inlineStr">
        <is>
          <t>16</t>
        </is>
      </c>
      <c r="BM167" s="1" t="inlineStr">
        <is>
          <t>1422778733</t>
        </is>
      </c>
    </row>
    <row r="168">
      <c r="D168" s="79" t="inlineStr">
        <is>
          <t>VV</t>
        </is>
      </c>
      <c r="F168" s="80" t="inlineStr">
        <is>
          <t>1 ks (005 Brány S08, B1)</t>
        </is>
      </c>
      <c r="H168" s="106" t="n">
        <v>1</v>
      </c>
      <c r="AT168" s="1" t="inlineStr">
        <is>
          <t>VV</t>
        </is>
      </c>
      <c r="AU168" s="1" t="inlineStr">
        <is>
          <t>2</t>
        </is>
      </c>
      <c r="AV168" s="2" t="inlineStr">
        <is>
          <t>2</t>
        </is>
      </c>
      <c r="AW168" s="2" t="inlineStr">
        <is>
          <t>True</t>
        </is>
      </c>
      <c r="AX168" s="2" t="inlineStr">
        <is>
          <t>1</t>
        </is>
      </c>
      <c r="AY168" s="1" t="inlineStr">
        <is>
          <t>ROZPOCET</t>
        </is>
      </c>
    </row>
    <row r="169" ht="36" customHeight="1">
      <c r="C169" s="82" t="inlineStr">
        <is>
          <t>19</t>
        </is>
      </c>
      <c r="D169" s="82" t="inlineStr">
        <is>
          <t>M</t>
        </is>
      </c>
      <c r="E169" s="83" t="inlineStr">
        <is>
          <t>R019</t>
        </is>
      </c>
      <c r="F169" s="84" t="inlineStr">
        <is>
          <t>Elektrický pohon dvojkrídlovej otváravej brány do 4 m, sada (2 pohony, riadiaca jednotka, ovládače, fotobunky, maják) - dodávka</t>
        </is>
      </c>
      <c r="G169" s="85" t="inlineStr">
        <is>
          <t>ks</t>
        </is>
      </c>
      <c r="H169" s="107" t="n">
        <v>1</v>
      </c>
      <c r="I169" s="87" t="n">
        <v>552.25</v>
      </c>
      <c r="J169" s="87">
        <f>ROUND(I169*H169,2)</f>
        <v/>
      </c>
      <c r="K169" s="88" t="n"/>
      <c r="N169" s="46" t="inlineStr">
        <is>
          <t>základná</t>
        </is>
      </c>
      <c r="O169" s="103" t="n">
        <v>0</v>
      </c>
      <c r="P169" s="103">
        <f>O169*H169</f>
        <v/>
      </c>
      <c r="Q169" s="103" t="n">
        <v>0</v>
      </c>
      <c r="R169" s="103">
        <f>Q169*H169</f>
        <v/>
      </c>
      <c r="S169" s="103" t="n">
        <v>0</v>
      </c>
      <c r="T169" s="103">
        <f>S169*H169</f>
        <v/>
      </c>
      <c r="AR169" s="1" t="inlineStr">
        <is>
          <t>32</t>
        </is>
      </c>
      <c r="AT169" s="1" t="inlineStr">
        <is>
          <t>M</t>
        </is>
      </c>
      <c r="AU169" s="1" t="inlineStr">
        <is>
          <t>2</t>
        </is>
      </c>
      <c r="AY169" s="1" t="inlineStr">
        <is>
          <t>ROZPOCET</t>
        </is>
      </c>
      <c r="BE169" s="31">
        <f>IF(N169="základná",J169,0)</f>
        <v/>
      </c>
      <c r="BF169" s="31">
        <f>IF(N169="znížená",J169,0)</f>
        <v/>
      </c>
      <c r="BG169" s="31">
        <f>IF(N169="zákl. prenesená",J169,0)</f>
        <v/>
      </c>
      <c r="BH169" s="31">
        <f>IF(N169="zníž. prenesená",J169,0)</f>
        <v/>
      </c>
      <c r="BI169" s="31">
        <f>IF(N169="nulová",J169,0)</f>
        <v/>
      </c>
      <c r="BJ169" s="1" t="inlineStr">
        <is>
          <t>2</t>
        </is>
      </c>
      <c r="BK169" s="31">
        <f>ROUND(I169*H169,2)</f>
        <v/>
      </c>
      <c r="BL169" s="1" t="inlineStr">
        <is>
          <t>16</t>
        </is>
      </c>
      <c r="BM169" s="1" t="inlineStr">
        <is>
          <t>326384010</t>
        </is>
      </c>
    </row>
    <row r="170">
      <c r="D170" s="79" t="inlineStr">
        <is>
          <t>VV</t>
        </is>
      </c>
      <c r="F170" s="80" t="inlineStr">
        <is>
          <t>1 ks (TZ S08: ovládanie brány elektrické)</t>
        </is>
      </c>
      <c r="H170" s="106" t="n">
        <v>1</v>
      </c>
      <c r="AT170" s="1" t="inlineStr">
        <is>
          <t>VV</t>
        </is>
      </c>
      <c r="AU170" s="1" t="inlineStr">
        <is>
          <t>2</t>
        </is>
      </c>
      <c r="AV170" s="2" t="inlineStr">
        <is>
          <t>2</t>
        </is>
      </c>
      <c r="AW170" s="2" t="inlineStr">
        <is>
          <t>True</t>
        </is>
      </c>
      <c r="AX170" s="2" t="inlineStr">
        <is>
          <t>1</t>
        </is>
      </c>
      <c r="AY170" s="1" t="inlineStr">
        <is>
          <t>ROZPOCET</t>
        </is>
      </c>
    </row>
    <row r="171" ht="25.92" customHeight="1">
      <c r="D171" s="67" t="inlineStr">
        <is>
          <t>D</t>
        </is>
      </c>
      <c r="E171" s="68" t="inlineStr">
        <is>
          <t>M</t>
        </is>
      </c>
      <c r="F171" s="68" t="inlineStr">
        <is>
          <t>Práce a dodávky M</t>
        </is>
      </c>
      <c r="J171" s="69">
        <f>BK171</f>
        <v/>
      </c>
      <c r="P171" s="103">
        <f>P172</f>
        <v/>
      </c>
      <c r="R171" s="103">
        <f>R172</f>
        <v/>
      </c>
      <c r="T171" s="103">
        <f>T172</f>
        <v/>
      </c>
      <c r="AR171" s="1" t="inlineStr">
        <is>
          <t>3</t>
        </is>
      </c>
      <c r="AT171" s="46" t="inlineStr">
        <is>
          <t>D</t>
        </is>
      </c>
      <c r="AU171" s="46" t="inlineStr">
        <is>
          <t>0</t>
        </is>
      </c>
      <c r="AY171" s="1" t="inlineStr">
        <is>
          <t>ROZPOCET</t>
        </is>
      </c>
      <c r="BK171" s="31">
        <f>BK172</f>
        <v/>
      </c>
    </row>
    <row r="172" ht="22.8" customHeight="1">
      <c r="D172" s="67" t="inlineStr">
        <is>
          <t>D</t>
        </is>
      </c>
      <c r="E172" s="70" t="inlineStr">
        <is>
          <t>21-M</t>
        </is>
      </c>
      <c r="F172" s="70" t="inlineStr">
        <is>
          <t>Elektromontáže</t>
        </is>
      </c>
      <c r="J172" s="71">
        <f>BK172</f>
        <v/>
      </c>
      <c r="P172" s="103">
        <f>SUM(P173:P176)</f>
        <v/>
      </c>
      <c r="R172" s="103">
        <f>SUM(R173:R176)</f>
        <v/>
      </c>
      <c r="T172" s="103">
        <f>SUM(T173:T176)</f>
        <v/>
      </c>
      <c r="AR172" s="1" t="inlineStr">
        <is>
          <t>3</t>
        </is>
      </c>
      <c r="AT172" s="46" t="inlineStr">
        <is>
          <t>D</t>
        </is>
      </c>
      <c r="AU172" s="46" t="inlineStr">
        <is>
          <t>1</t>
        </is>
      </c>
      <c r="AY172" s="1" t="inlineStr">
        <is>
          <t>ROZPOCET</t>
        </is>
      </c>
      <c r="BK172" s="31">
        <f>SUM(BK173:BK176)</f>
        <v/>
      </c>
    </row>
    <row r="173" ht="24" customHeight="1">
      <c r="C173" s="72" t="inlineStr">
        <is>
          <t>20</t>
        </is>
      </c>
      <c r="D173" s="72" t="inlineStr">
        <is>
          <t>K</t>
        </is>
      </c>
      <c r="E173" s="73" t="inlineStr">
        <is>
          <t>210290782.S</t>
        </is>
      </c>
      <c r="F173" s="74" t="inlineStr">
        <is>
          <t>Montáž automatického pohonu na dvojkrídlovú bránu do 6 m</t>
        </is>
      </c>
      <c r="G173" s="75" t="inlineStr">
        <is>
          <t>ks</t>
        </is>
      </c>
      <c r="H173" s="105" t="n">
        <v>1</v>
      </c>
      <c r="I173" s="77" t="n">
        <v>237.65</v>
      </c>
      <c r="J173" s="77">
        <f>ROUND(I173*H173,2)</f>
        <v/>
      </c>
      <c r="K173" s="78" t="inlineStr">
        <is>
          <t>CENEKON 2026/02</t>
        </is>
      </c>
      <c r="N173" s="46" t="inlineStr">
        <is>
          <t>základná</t>
        </is>
      </c>
      <c r="O173" s="103" t="n">
        <v>0</v>
      </c>
      <c r="P173" s="103">
        <f>O173*H173</f>
        <v/>
      </c>
      <c r="Q173" s="103" t="n">
        <v>0</v>
      </c>
      <c r="R173" s="103">
        <f>Q173*H173</f>
        <v/>
      </c>
      <c r="S173" s="103" t="n">
        <v>0</v>
      </c>
      <c r="T173" s="103">
        <f>S173*H173</f>
        <v/>
      </c>
      <c r="AR173" s="1" t="inlineStr">
        <is>
          <t>64</t>
        </is>
      </c>
      <c r="AT173" s="1" t="inlineStr">
        <is>
          <t>K</t>
        </is>
      </c>
      <c r="AU173" s="1" t="inlineStr">
        <is>
          <t>2</t>
        </is>
      </c>
      <c r="AY173" s="1" t="inlineStr">
        <is>
          <t>ROZPOCET</t>
        </is>
      </c>
      <c r="BE173" s="31">
        <f>IF(N173="základná",J173,0)</f>
        <v/>
      </c>
      <c r="BF173" s="31">
        <f>IF(N173="znížená",J173,0)</f>
        <v/>
      </c>
      <c r="BG173" s="31">
        <f>IF(N173="zákl. prenesená",J173,0)</f>
        <v/>
      </c>
      <c r="BH173" s="31">
        <f>IF(N173="zníž. prenesená",J173,0)</f>
        <v/>
      </c>
      <c r="BI173" s="31">
        <f>IF(N173="nulová",J173,0)</f>
        <v/>
      </c>
      <c r="BJ173" s="1" t="inlineStr">
        <is>
          <t>2</t>
        </is>
      </c>
      <c r="BK173" s="31">
        <f>ROUND(I173*H173,2)</f>
        <v/>
      </c>
      <c r="BL173" s="1" t="inlineStr">
        <is>
          <t>64</t>
        </is>
      </c>
      <c r="BM173" s="1" t="inlineStr">
        <is>
          <t>-642236638</t>
        </is>
      </c>
    </row>
    <row r="174">
      <c r="D174" s="79" t="inlineStr">
        <is>
          <t>VV</t>
        </is>
      </c>
      <c r="F174" s="80" t="inlineStr">
        <is>
          <t>montáž pohonu dvojkrídlovej brány B2 = 1 ks</t>
        </is>
      </c>
      <c r="H174" s="106" t="n">
        <v>1</v>
      </c>
      <c r="AT174" s="1" t="inlineStr">
        <is>
          <t>VV</t>
        </is>
      </c>
      <c r="AU174" s="1" t="inlineStr">
        <is>
          <t>2</t>
        </is>
      </c>
      <c r="AV174" s="2" t="inlineStr">
        <is>
          <t>2</t>
        </is>
      </c>
      <c r="AW174" s="2" t="inlineStr">
        <is>
          <t>True</t>
        </is>
      </c>
      <c r="AX174" s="2" t="inlineStr">
        <is>
          <t>1</t>
        </is>
      </c>
      <c r="AY174" s="1" t="inlineStr">
        <is>
          <t>ROZPOCET</t>
        </is>
      </c>
    </row>
    <row r="175" ht="24" customHeight="1">
      <c r="C175" s="72" t="inlineStr">
        <is>
          <t>21</t>
        </is>
      </c>
      <c r="D175" s="72" t="inlineStr">
        <is>
          <t>K</t>
        </is>
      </c>
      <c r="E175" s="73" t="inlineStr">
        <is>
          <t>R021</t>
        </is>
      </c>
      <c r="F175" s="74" t="inlineStr">
        <is>
          <t>Montáž kovanej brány a bránky (B1, B2) vrátane kotvenia do plotu na chemické kotvy</t>
        </is>
      </c>
      <c r="G175" s="75" t="inlineStr">
        <is>
          <t>kpl</t>
        </is>
      </c>
      <c r="H175" s="105" t="n">
        <v>1</v>
      </c>
      <c r="I175" s="77" t="n">
        <v>195.12</v>
      </c>
      <c r="J175" s="77">
        <f>ROUND(I175*H175,2)</f>
        <v/>
      </c>
      <c r="K175" s="78" t="n"/>
      <c r="N175" s="46" t="inlineStr">
        <is>
          <t>základná</t>
        </is>
      </c>
      <c r="O175" s="103" t="n">
        <v>0</v>
      </c>
      <c r="P175" s="103">
        <f>O175*H175</f>
        <v/>
      </c>
      <c r="Q175" s="103" t="n">
        <v>0</v>
      </c>
      <c r="R175" s="103">
        <f>Q175*H175</f>
        <v/>
      </c>
      <c r="S175" s="103" t="n">
        <v>0</v>
      </c>
      <c r="T175" s="103">
        <f>S175*H175</f>
        <v/>
      </c>
      <c r="AR175" s="1" t="inlineStr">
        <is>
          <t>64</t>
        </is>
      </c>
      <c r="AT175" s="1" t="inlineStr">
        <is>
          <t>K</t>
        </is>
      </c>
      <c r="AU175" s="1" t="inlineStr">
        <is>
          <t>2</t>
        </is>
      </c>
      <c r="AY175" s="1" t="inlineStr">
        <is>
          <t>ROZPOCET</t>
        </is>
      </c>
      <c r="BE175" s="31">
        <f>IF(N175="základná",J175,0)</f>
        <v/>
      </c>
      <c r="BF175" s="31">
        <f>IF(N175="znížená",J175,0)</f>
        <v/>
      </c>
      <c r="BG175" s="31">
        <f>IF(N175="zákl. prenesená",J175,0)</f>
        <v/>
      </c>
      <c r="BH175" s="31">
        <f>IF(N175="zníž. prenesená",J175,0)</f>
        <v/>
      </c>
      <c r="BI175" s="31">
        <f>IF(N175="nulová",J175,0)</f>
        <v/>
      </c>
      <c r="BJ175" s="1" t="inlineStr">
        <is>
          <t>2</t>
        </is>
      </c>
      <c r="BK175" s="31">
        <f>ROUND(I175*H175,2)</f>
        <v/>
      </c>
      <c r="BL175" s="1" t="inlineStr">
        <is>
          <t>64</t>
        </is>
      </c>
      <c r="BM175" s="1" t="inlineStr">
        <is>
          <t>-252573522</t>
        </is>
      </c>
    </row>
    <row r="176">
      <c r="D176" s="79" t="inlineStr">
        <is>
          <t>VV</t>
        </is>
      </c>
      <c r="F176" s="80" t="inlineStr">
        <is>
          <t>B1 + B2 (005 Brány S08) = 1 kpl</t>
        </is>
      </c>
      <c r="H176" s="106" t="n">
        <v>1</v>
      </c>
      <c r="AT176" s="1" t="inlineStr">
        <is>
          <t>VV</t>
        </is>
      </c>
      <c r="AU176" s="1" t="inlineStr">
        <is>
          <t>2</t>
        </is>
      </c>
      <c r="AV176" s="2" t="inlineStr">
        <is>
          <t>2</t>
        </is>
      </c>
      <c r="AW176" s="2" t="inlineStr">
        <is>
          <t>True</t>
        </is>
      </c>
      <c r="AX176" s="2" t="inlineStr">
        <is>
          <t>1</t>
        </is>
      </c>
      <c r="AY176" s="1" t="inlineStr">
        <is>
          <t>ROZPOCET</t>
        </is>
      </c>
    </row>
  </sheetData>
  <mergeCells count="9">
    <mergeCell ref="E18:H18"/>
    <mergeCell ref="E9:H9"/>
    <mergeCell ref="L2:V2"/>
    <mergeCell ref="E85:H85"/>
    <mergeCell ref="E7:H7"/>
    <mergeCell ref="E87:H87"/>
    <mergeCell ref="E117:H117"/>
    <mergeCell ref="E27:H27"/>
    <mergeCell ref="E115:H115"/>
  </mergeCells>
  <pageMargins left="0.75" right="0.75" top="1" bottom="1" header="0.5" footer="0.5"/>
  <pageSetup orientation="portrait" paperSize="9" fitToHeight="1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M130"/>
  <sheetViews>
    <sheetView showGridLines="0" workbookViewId="0">
      <selection activeCell="A1" sqref="A1"/>
    </sheetView>
  </sheetViews>
  <sheetFormatPr baseColWidth="8" defaultRowHeight="15"/>
  <cols>
    <col width="8.33" customWidth="1" min="1" max="1"/>
    <col width="1.17" customWidth="1" min="2" max="2"/>
    <col width="4.16" customWidth="1" min="3" max="3"/>
    <col width="4.33" customWidth="1" min="4" max="4"/>
    <col width="17.16" customWidth="1" min="5" max="5"/>
    <col width="50.83" customWidth="1" min="6" max="6"/>
    <col width="7.5" customWidth="1" min="7" max="7"/>
    <col width="14" customWidth="1" min="8" max="8"/>
    <col width="15.83" customWidth="1" min="9" max="9"/>
    <col width="22.33" customWidth="1" min="10" max="10"/>
    <col hidden="1" width="22.33" customWidth="1" min="11" max="11"/>
    <col width="9.33" customWidth="1" min="12" max="12"/>
    <col hidden="1" width="10.83" customWidth="1" min="13" max="13"/>
    <col hidden="1" width="9.33" customWidth="1" min="14" max="14"/>
    <col hidden="1" width="14.17" customWidth="1" min="15" max="15"/>
    <col hidden="1" width="14.17" customWidth="1" min="16" max="16"/>
    <col hidden="1" width="14.17" customWidth="1" min="17" max="17"/>
    <col hidden="1" width="14.17" customWidth="1" min="18" max="18"/>
    <col hidden="1" width="14.17" customWidth="1" min="19" max="19"/>
    <col hidden="1" width="14.17" customWidth="1" min="20" max="20"/>
    <col hidden="1" width="16.33" customWidth="1" min="21" max="21"/>
    <col hidden="1" width="9.33" customWidth="1" min="44" max="44"/>
    <col hidden="1" width="9.33" customWidth="1" min="45" max="45"/>
    <col hidden="1" width="9.33" customWidth="1" min="46" max="46"/>
    <col hidden="1" width="9.33" customWidth="1" min="47" max="47"/>
    <col hidden="1" width="9.33" customWidth="1" min="48" max="48"/>
    <col hidden="1" width="9.33" customWidth="1" min="49" max="49"/>
    <col hidden="1" width="9.33" customWidth="1" min="50" max="50"/>
    <col hidden="1" width="9.33" customWidth="1" min="51" max="51"/>
    <col hidden="1" width="9.33" customWidth="1" min="52" max="52"/>
    <col hidden="1" width="9.33" customWidth="1" min="53" max="53"/>
    <col hidden="1" width="9.33" customWidth="1" min="54" max="54"/>
    <col hidden="1" width="9.33" customWidth="1" min="55" max="55"/>
    <col hidden="1" width="9.33" customWidth="1" min="56" max="56"/>
    <col hidden="1" width="9.33" customWidth="1" min="57" max="57"/>
    <col hidden="1" width="9.33" customWidth="1" min="58" max="58"/>
    <col hidden="1" width="9.33" customWidth="1" min="59" max="59"/>
    <col hidden="1" width="9.33" customWidth="1" min="60" max="60"/>
    <col hidden="1" width="9.33" customWidth="1" min="61" max="61"/>
    <col hidden="1" width="9.33" customWidth="1" min="62" max="62"/>
    <col hidden="1" width="9.33" customWidth="1" min="63" max="63"/>
    <col hidden="1" width="9.33" customWidth="1" min="64" max="64"/>
    <col hidden="1" width="9.33" customWidth="1" min="65" max="65"/>
  </cols>
  <sheetData>
    <row r="1"/>
    <row r="2">
      <c r="AT2" s="1" t="inlineStr">
        <is>
          <t>{f50f342d-77bb-45c3-82d2-b7c9ee3e43cd}</t>
        </is>
      </c>
    </row>
    <row r="3">
      <c r="AT3" s="1" t="inlineStr">
        <is>
          <t>1</t>
        </is>
      </c>
    </row>
    <row r="4" ht="24.96" customHeight="1">
      <c r="D4" s="3" t="inlineStr">
        <is>
          <t>KRYCÍ LIST SÚPISU PRÁC</t>
        </is>
      </c>
      <c r="M4" s="1" t="inlineStr">
        <is>
          <t>v ---  níže se nacházejí doplnkové a pomocné údaje k sestavám  --- v</t>
        </is>
      </c>
      <c r="AT4" s="1" t="inlineStr">
        <is>
          <t>False</t>
        </is>
      </c>
    </row>
    <row r="5"/>
    <row r="6">
      <c r="D6" s="1" t="inlineStr">
        <is>
          <t>Stavba:</t>
        </is>
      </c>
    </row>
    <row r="7" ht="26.25" customHeight="1">
      <c r="E7" s="35">
        <f>'Rekapitulácia stavby'!K6</f>
        <v/>
      </c>
    </row>
    <row r="8">
      <c r="D8" s="1" t="inlineStr">
        <is>
          <t>Objekt:</t>
        </is>
      </c>
    </row>
    <row r="9" ht="16.5" customHeight="1">
      <c r="E9" s="5" t="inlineStr">
        <is>
          <t>VRN - VRN - Vedľajšie rozpočtové náklady</t>
        </is>
      </c>
    </row>
    <row r="10"/>
    <row r="11">
      <c r="D11" s="1" t="inlineStr">
        <is>
          <t>KSO:</t>
        </is>
      </c>
      <c r="I11" s="1" t="inlineStr">
        <is>
          <t>CC-SK:</t>
        </is>
      </c>
    </row>
    <row r="12">
      <c r="D12" s="1" t="inlineStr">
        <is>
          <t>Miesto:</t>
        </is>
      </c>
      <c r="F12" s="1" t="inlineStr">
        <is>
          <t>Košický kraj</t>
        </is>
      </c>
      <c r="I12" s="1" t="inlineStr">
        <is>
          <t>Dátum:</t>
        </is>
      </c>
      <c r="J12" s="99">
        <f>'Rekapitulácia stavby'!AN8</f>
        <v/>
      </c>
    </row>
    <row r="13"/>
    <row r="14">
      <c r="D14" s="1" t="inlineStr">
        <is>
          <t>Zadávateľ:</t>
        </is>
      </c>
      <c r="I14" s="1" t="inlineStr">
        <is>
          <t>IČO:</t>
        </is>
      </c>
    </row>
    <row r="15">
      <c r="E15" s="1" t="inlineStr">
        <is>
          <t>Anonymizované</t>
        </is>
      </c>
      <c r="I15" s="1" t="inlineStr">
        <is>
          <t>DIČ:</t>
        </is>
      </c>
      <c r="J15" s="1" t="n"/>
    </row>
    <row r="16"/>
    <row r="17">
      <c r="D17" s="1" t="inlineStr">
        <is>
          <t>Zhotoviteľ:</t>
        </is>
      </c>
      <c r="I17" s="1" t="inlineStr">
        <is>
          <t>IČO:</t>
        </is>
      </c>
      <c r="J17" s="1">
        <f>IF('Rekapitulácia stavby'!AN13="","",'Rekapitulácia stavby'!AN13)</f>
        <v/>
      </c>
    </row>
    <row r="18">
      <c r="E18" s="1">
        <f>IF('Rekapitulácia stavby'!E14="","",'Rekapitulácia stavby'!E14)</f>
        <v/>
      </c>
      <c r="I18" s="1" t="inlineStr">
        <is>
          <t>DIČ:</t>
        </is>
      </c>
      <c r="J18" s="1">
        <f>IF('Rekapitulácia stavby'!AN14="","",'Rekapitulácia stavby'!AN14)</f>
        <v/>
      </c>
    </row>
    <row r="19"/>
    <row r="20">
      <c r="D20" s="1" t="inlineStr">
        <is>
          <t>Projektant:</t>
        </is>
      </c>
      <c r="I20" s="1" t="inlineStr">
        <is>
          <t>IČO:</t>
        </is>
      </c>
    </row>
    <row r="21">
      <c r="E21" s="1" t="inlineStr">
        <is>
          <t>Anonymizované</t>
        </is>
      </c>
      <c r="I21" s="1" t="inlineStr">
        <is>
          <t>DIČ:</t>
        </is>
      </c>
    </row>
    <row r="22"/>
    <row r="23">
      <c r="D23" s="1" t="inlineStr">
        <is>
          <t>Spracovateľ:</t>
        </is>
      </c>
      <c r="I23" s="1" t="inlineStr">
        <is>
          <t>IČO:</t>
        </is>
      </c>
    </row>
    <row r="24">
      <c r="E24" s="1" t="inlineStr">
        <is>
          <t xml:space="preserve"> </t>
        </is>
      </c>
      <c r="I24" s="1" t="inlineStr">
        <is>
          <t>DIČ:</t>
        </is>
      </c>
    </row>
    <row r="25"/>
    <row r="26">
      <c r="D26" s="1" t="inlineStr">
        <is>
          <t>Poznámka:</t>
        </is>
      </c>
    </row>
    <row r="27" ht="409" customHeight="1">
      <c r="E27" s="6" t="inlineStr">
        <is>
          <t>Úplné znenie poznámok je na liste Poznámky k rozpočtu.
S čím počítame (predpoklady, ktoré si môžete upraviť jedným číslom; druhá varianta je pri každom uvedená):
P-1: Obvodové a vnútorné nosné murivo POROTHERM 30 Profi P15 na tenkovrstvú maltu podľa výkresov a TZ 6.1.3. Druhá varianta: Ytong Klasik 300 podľa úvodu TZ kap. 6, rozdiel približne 1 000 až 2 500 EUR.
P-2: Vnútorné dvere v obložkových zárubniach, dvere D7 so skrytou kovovou zárubňou podľa výpisu 013. Výška dverí 2 100 a 2 200 mm podľa výpisu.
P-3: SDK podhľady Knauf D112 s doskami White, v kúpeľniach a WC Green 12,5 mm (TZ 6.1.10). Druhá varianta: protipožiarne dosky, rozdiel približne 200 až 400 EUR.
P-4: Podlahy P1 až P3 so skladbou poter 80 mm, PE fólia a EPS 120 mm; systémová doska a rozvody podlahového vykurovania patria k ústrednému vykurovaniu, ktoré v rozpočte nie je.
P-5: Dažďové zvody v rozmere ø120 podľa TZ 6.1.14; výpis 014 uvádza ø125, cenový rozdiel je zanedbateľný.
P-6: Laty 50/30 a kontralaty 80/30 podľa výpisu reziva 006 (TZ uvádza 50/30 v oboch vrstvách, rozdiel do 800 EUR).
P-7: Základový pás oplotenia 400 × 800 mm podľa technického popisu výkresu 004 S08 (TZ uvádza hĺbku 700 mm, rozdiel do 200 EUR).
P-9: Sokel a komínové teleso s lepeným kamenným obkladom podľa TZ 6.1.9 a pohľadov. Druhá varianta: dekoratívna omietka vzor kameňa, nižšia približne o 2 000 až 2 700 EUR.
P-12: Komín Schiedel Absolut s obmurovkou komínového telesa podľa pôdorysu je v rozpočte, krbové kachle dodáva investor.
P-13: Výkopok nad potrebu zásypu sa odváža na skládku do 10 km. Druhá varianta: ponechanie zeminy na pozemku investora, nižšia približne o 14 990,27 EUR bez DPH (odpadne odvoz a poplatok za skládku; nakladanie a uloženie výkopku na pozemku zostávajú).
P-14: Poplatok za uloženie výkopku je prepočítaný objemovou hmotnosťou 1,8 t/m3.
P-15: Statický výpočet nebol súčasťou podkladov; výstuž je ocenená smernými hodnotami: DT tvárnice 70 kg/m3, vence a ŽB preklady 90 kg/m3, základová doska KARI 6/150/150 podľa TZ.
P-16: Komínový systém Schiedel Absolut DN 180, jednoprieduchový, ocenený katalógovou zostavou výšky 6,33 m (najvyššia v katalógu CENEKON; komín meria cca 7,1 m, predĺženie o cca 0,8 m upresní dodávateľ); priemer prieduchu upresní investor podľa krbových kachlí.
P-17: Fasádne lešenie je ocenené na dobu 2 mesiacov (9 týždňov).
P-18: Spotreba asfaltovej penetrácie 0,3 kg/m2 podľa technického listu.
P-19: Presahy asfaltových pásov a PVC fólie 15 %.
P-20: Chemická kotva 280 ml na 13 kotiev M12 a M16.
P-21: Zariadenie staveniska je ocenené na dobu výstavby 6 mesiacov.
P-22: Odpad z obalov a prírezov: 3 kontajnery 7 m3 vrátane odvozu a poplatku.
P-23: Murivo vnútorných nosných stien bez odpočtu priechodov, ktoré v pôdoryse nie sú kótované.
P-24: Konkrétny typ dlažby, obkladu a laminátu určí investor; ocenená je dlažba 333 × 333 mm, obklad 398 × 198 mm a laminát hr. 8 mm s podložkou.
P-25: Rektifikovateľné terče pod terasu 4 ks/m2.
P-26: Hliníkový rošt WPC fasády v rastri 0,6 × 0,6 m (1,7 bm profilu a 2,8 konzoly dĺžky 220 mm na m2).
P-27: Hliníkové okná a dvere sú ocenené cenou systému Aluprof MB-79N / MB-77HS prepočítanou na m2 otvoru (dostupné ceny platia pre Uw 0,9 až 1,1; pre predpísané Uw 0,60 a 47 dB bude cena vyššia); drevené priehradové väzníky podľa ceny za m2 strechy, ich návrh a statické posúdenie zabezpečí dodávateľ väzníkov. Presná cena podľa ponuky výrobcu.</t>
        </is>
      </c>
    </row>
    <row r="28"/>
    <row r="29"/>
    <row r="30" ht="25.44" customHeight="1">
      <c r="D30" s="36" t="inlineStr">
        <is>
          <t>Cena bez DPH</t>
        </is>
      </c>
      <c r="J30" s="37">
        <f>ROUND(J118, 2)</f>
        <v/>
      </c>
    </row>
    <row r="31"/>
    <row r="32">
      <c r="F32" s="38" t="inlineStr">
        <is>
          <t>Základ dane</t>
        </is>
      </c>
      <c r="I32" s="38" t="inlineStr">
        <is>
          <t>Sadzba dane</t>
        </is>
      </c>
      <c r="J32" s="38" t="inlineStr">
        <is>
          <t>Výška dane</t>
        </is>
      </c>
    </row>
    <row r="33" ht="14.4" customHeight="1">
      <c r="D33" s="39" t="inlineStr">
        <is>
          <t>DPH</t>
        </is>
      </c>
      <c r="E33" s="40" t="inlineStr">
        <is>
          <t>základná</t>
        </is>
      </c>
      <c r="F33" s="41">
        <f>ROUND((SUM(BE118:BE130)),  2)</f>
        <v/>
      </c>
      <c r="I33" s="104" t="n">
        <v>0.23</v>
      </c>
      <c r="J33" s="41">
        <f>ROUND(((SUM(BE118:BE130))*I33),  2)</f>
        <v/>
      </c>
    </row>
    <row r="34" ht="14.4" customHeight="1">
      <c r="E34" s="40" t="inlineStr">
        <is>
          <t>znížená</t>
        </is>
      </c>
      <c r="F34" s="41">
        <f>ROUND((SUM(BF118:BF130)),  2)</f>
        <v/>
      </c>
      <c r="I34" s="104" t="n">
        <v>0.19</v>
      </c>
      <c r="J34" s="41">
        <f>ROUND(((SUM(BF118:BF130))*I34),  2)</f>
        <v/>
      </c>
    </row>
    <row r="35" hidden="1" ht="14.4" customHeight="1">
      <c r="E35" s="40" t="inlineStr">
        <is>
          <t>zákl. prenesená</t>
        </is>
      </c>
      <c r="F35" s="41">
        <f>ROUND((SUM(BG118:BG130)),  2)</f>
        <v/>
      </c>
      <c r="I35" s="104" t="n">
        <v>0.23</v>
      </c>
      <c r="J35" s="41">
        <f>0</f>
        <v/>
      </c>
    </row>
    <row r="36" hidden="1" ht="14.4" customHeight="1">
      <c r="E36" s="40" t="inlineStr">
        <is>
          <t>zníž. prenesená</t>
        </is>
      </c>
      <c r="F36" s="41">
        <f>ROUND((SUM(BH118:BH130)),  2)</f>
        <v/>
      </c>
      <c r="I36" s="104" t="n">
        <v>0.19</v>
      </c>
      <c r="J36" s="41">
        <f>0</f>
        <v/>
      </c>
    </row>
    <row r="37" hidden="1" ht="14.4" customHeight="1">
      <c r="E37" s="40" t="inlineStr">
        <is>
          <t>nulová</t>
        </is>
      </c>
      <c r="F37" s="41">
        <f>ROUND((SUM(BI118:BI130)),  2)</f>
        <v/>
      </c>
      <c r="I37" s="104" t="n">
        <v>0</v>
      </c>
      <c r="J37" s="41">
        <f>0</f>
        <v/>
      </c>
    </row>
    <row r="38"/>
    <row r="39" ht="25.44" customHeight="1">
      <c r="D39" s="13" t="inlineStr">
        <is>
          <t>Cena s DPH</t>
        </is>
      </c>
      <c r="E39" s="43" t="n"/>
      <c r="F39" s="43" t="n"/>
      <c r="G39" s="15" t="inlineStr">
        <is>
          <t>v</t>
        </is>
      </c>
      <c r="H39" s="16" t="inlineStr">
        <is>
          <t>EUR</t>
        </is>
      </c>
      <c r="I39" s="43" t="n"/>
      <c r="J39" s="44">
        <f>SUM(J30:J37)</f>
        <v/>
      </c>
      <c r="K39" s="45" t="n"/>
    </row>
    <row r="40"/>
    <row r="41"/>
    <row r="42"/>
    <row r="43"/>
    <row r="44"/>
    <row r="45"/>
    <row r="46"/>
    <row r="47"/>
    <row r="48"/>
    <row r="49"/>
    <row r="50">
      <c r="D50" s="20" t="inlineStr">
        <is>
          <t>Projektant</t>
        </is>
      </c>
      <c r="G50" s="20" t="inlineStr">
        <is>
          <t>Spracovateľ</t>
        </is>
      </c>
    </row>
    <row r="51"/>
    <row r="52"/>
    <row r="53"/>
    <row r="54"/>
    <row r="55"/>
    <row r="56"/>
    <row r="57"/>
    <row r="58"/>
    <row r="59"/>
    <row r="60"/>
    <row r="61">
      <c r="D61" s="1" t="inlineStr">
        <is>
          <t>Dátum a podpis:</t>
        </is>
      </c>
      <c r="F61" s="46" t="inlineStr">
        <is>
          <t>Pečiatka</t>
        </is>
      </c>
      <c r="G61" s="1" t="inlineStr">
        <is>
          <t>Dátum a podpis:</t>
        </is>
      </c>
      <c r="J61" s="38" t="inlineStr">
        <is>
          <t>Pečiatka</t>
        </is>
      </c>
    </row>
    <row r="62"/>
    <row r="63"/>
    <row r="64"/>
    <row r="65">
      <c r="D65" s="20" t="inlineStr">
        <is>
          <t>Objednávateľ</t>
        </is>
      </c>
      <c r="G65" s="20" t="inlineStr">
        <is>
          <t>Zhotoviteľ</t>
        </is>
      </c>
    </row>
    <row r="66"/>
    <row r="67"/>
    <row r="68"/>
    <row r="69"/>
    <row r="70"/>
    <row r="71"/>
    <row r="72"/>
    <row r="73"/>
    <row r="74"/>
    <row r="75"/>
    <row r="76">
      <c r="D76" s="1" t="inlineStr">
        <is>
          <t>Dátum a podpis:</t>
        </is>
      </c>
      <c r="F76" s="46" t="inlineStr">
        <is>
          <t>Pečiatka</t>
        </is>
      </c>
      <c r="G76" s="1" t="inlineStr">
        <is>
          <t>Dátum a podpis:</t>
        </is>
      </c>
      <c r="J76" s="38" t="inlineStr">
        <is>
          <t>Pečiatka</t>
        </is>
      </c>
    </row>
    <row r="77"/>
    <row r="78"/>
    <row r="79"/>
    <row r="80"/>
    <row r="81"/>
    <row r="82" ht="24.96" customHeight="1">
      <c r="C82" s="3" t="inlineStr">
        <is>
          <t>REKAPITULÁCIA ČLENENIA SÚPISU PRÁC</t>
        </is>
      </c>
    </row>
    <row r="83"/>
    <row r="84">
      <c r="C84" s="1" t="inlineStr">
        <is>
          <t>Stavba:</t>
        </is>
      </c>
    </row>
    <row r="85">
      <c r="E85" s="28">
        <f>E7</f>
        <v/>
      </c>
    </row>
    <row r="86">
      <c r="C86" s="1" t="inlineStr">
        <is>
          <t>Objekt:</t>
        </is>
      </c>
    </row>
    <row r="87">
      <c r="E87" s="47">
        <f>E9</f>
        <v/>
      </c>
    </row>
    <row r="88"/>
    <row r="89">
      <c r="C89" s="1" t="inlineStr">
        <is>
          <t>Miesto:</t>
        </is>
      </c>
      <c r="F89" s="1">
        <f>F12</f>
        <v/>
      </c>
      <c r="I89" s="1" t="inlineStr">
        <is>
          <t>Dátum:</t>
        </is>
      </c>
      <c r="J89" s="99">
        <f>IF(J12="","",J12)</f>
        <v/>
      </c>
    </row>
    <row r="90"/>
    <row r="91">
      <c r="C91" s="1" t="inlineStr">
        <is>
          <t>Zadávateľ:</t>
        </is>
      </c>
      <c r="F91" s="1">
        <f>E15</f>
        <v/>
      </c>
      <c r="I91" s="1" t="inlineStr">
        <is>
          <t>Projektant:</t>
        </is>
      </c>
      <c r="J91" s="28">
        <f>E21</f>
        <v/>
      </c>
    </row>
    <row r="92">
      <c r="C92" s="1" t="inlineStr">
        <is>
          <t>Zhotoviteľ:</t>
        </is>
      </c>
      <c r="F92" s="1">
        <f>IF(E18="","",E18)</f>
        <v/>
      </c>
      <c r="I92" s="1" t="inlineStr">
        <is>
          <t>Spracovateľ:</t>
        </is>
      </c>
      <c r="J92" s="28">
        <f>E24</f>
        <v/>
      </c>
    </row>
    <row r="93"/>
    <row r="94" ht="29.28" customHeight="1">
      <c r="C94" s="27" t="inlineStr">
        <is>
          <t>Kód dielu - Popis</t>
        </is>
      </c>
      <c r="D94" s="48" t="n"/>
      <c r="E94" s="48" t="n"/>
      <c r="F94" s="48" t="n"/>
      <c r="G94" s="48" t="n"/>
      <c r="H94" s="48" t="n"/>
      <c r="I94" s="48" t="n"/>
      <c r="J94" s="49" t="inlineStr">
        <is>
          <t>Cena celkom [EUR]</t>
        </is>
      </c>
      <c r="K94" s="48" t="n"/>
    </row>
    <row r="95"/>
    <row r="96" ht="22.8" customHeight="1">
      <c r="C96" s="50" t="inlineStr">
        <is>
          <t>Náklady zo súpisu prác</t>
        </is>
      </c>
      <c r="J96" s="37">
        <f>J118</f>
        <v/>
      </c>
      <c r="AU96" s="1" t="inlineStr">
        <is>
          <t>-1</t>
        </is>
      </c>
    </row>
    <row r="97" ht="24.96" customHeight="1">
      <c r="C97" s="51" t="n"/>
      <c r="D97" s="52" t="inlineStr">
        <is>
          <t>VRN - Vedľajšie rozpočtové náklady</t>
        </is>
      </c>
      <c r="E97" s="53" t="n"/>
      <c r="F97" s="53" t="n"/>
      <c r="G97" s="53" t="n"/>
      <c r="H97" s="53" t="n"/>
      <c r="I97" s="53" t="n"/>
      <c r="J97" s="54">
        <f>J119</f>
        <v/>
      </c>
    </row>
    <row r="98" ht="19.92" customHeight="1">
      <c r="C98" s="55" t="n"/>
      <c r="D98" s="56" t="inlineStr">
        <is>
          <t xml:space="preserve">    VRN3 - Zariadenie staveniska</t>
        </is>
      </c>
      <c r="E98" s="57" t="n"/>
      <c r="F98" s="57" t="n"/>
      <c r="G98" s="57" t="n"/>
      <c r="H98" s="57" t="n"/>
      <c r="I98" s="57" t="n"/>
      <c r="J98" s="58">
        <f>J120</f>
        <v/>
      </c>
    </row>
    <row r="99"/>
    <row r="100"/>
    <row r="101"/>
    <row r="102"/>
    <row r="103"/>
    <row r="104"/>
    <row r="105" ht="24.96" customHeight="1">
      <c r="C105" s="3" t="inlineStr">
        <is>
          <t>SÚPIS PRÁC</t>
        </is>
      </c>
    </row>
    <row r="106"/>
    <row r="107">
      <c r="C107" s="1" t="inlineStr">
        <is>
          <t>Stavba:</t>
        </is>
      </c>
    </row>
    <row r="108">
      <c r="E108" s="28">
        <f>E7</f>
        <v/>
      </c>
    </row>
    <row r="109">
      <c r="C109" s="1" t="inlineStr">
        <is>
          <t>Objekt:</t>
        </is>
      </c>
    </row>
    <row r="110">
      <c r="E110" s="47">
        <f>E9</f>
        <v/>
      </c>
    </row>
    <row r="111"/>
    <row r="112">
      <c r="C112" s="1" t="inlineStr">
        <is>
          <t>Miesto:</t>
        </is>
      </c>
      <c r="F112" s="1">
        <f>F12</f>
        <v/>
      </c>
      <c r="I112" s="1" t="inlineStr">
        <is>
          <t>Dátum:</t>
        </is>
      </c>
      <c r="J112" s="99">
        <f>IF(J12="","",J12)</f>
        <v/>
      </c>
    </row>
    <row r="113"/>
    <row r="114">
      <c r="C114" s="1" t="inlineStr">
        <is>
          <t>Zadávateľ:</t>
        </is>
      </c>
      <c r="F114" s="1">
        <f>E15</f>
        <v/>
      </c>
      <c r="I114" s="1" t="inlineStr">
        <is>
          <t>Projektant:</t>
        </is>
      </c>
      <c r="J114" s="28">
        <f>E21</f>
        <v/>
      </c>
    </row>
    <row r="115">
      <c r="C115" s="1" t="inlineStr">
        <is>
          <t>Zhotoviteľ:</t>
        </is>
      </c>
      <c r="F115" s="1">
        <f>IF(E18="","",E18)</f>
        <v/>
      </c>
      <c r="I115" s="1" t="inlineStr">
        <is>
          <t>Spracovateľ:</t>
        </is>
      </c>
      <c r="J115" s="28">
        <f>E24</f>
        <v/>
      </c>
    </row>
    <row r="116"/>
    <row r="117" ht="29.28" customHeight="1">
      <c r="C117" s="59" t="inlineStr">
        <is>
          <t>PČ</t>
        </is>
      </c>
      <c r="D117" s="60" t="inlineStr">
        <is>
          <t>Typ</t>
        </is>
      </c>
      <c r="E117" s="60" t="inlineStr">
        <is>
          <t>Kód</t>
        </is>
      </c>
      <c r="F117" s="60" t="inlineStr">
        <is>
          <t>Popis</t>
        </is>
      </c>
      <c r="G117" s="60" t="inlineStr">
        <is>
          <t>MJ</t>
        </is>
      </c>
      <c r="H117" s="60" t="inlineStr">
        <is>
          <t>Množstvo</t>
        </is>
      </c>
      <c r="I117" s="60" t="inlineStr">
        <is>
          <t>J.cena [EUR]</t>
        </is>
      </c>
      <c r="J117" s="61" t="inlineStr">
        <is>
          <t>Cena celkom [EUR]</t>
        </is>
      </c>
      <c r="K117" s="62" t="inlineStr">
        <is>
          <t>Cenová sústava</t>
        </is>
      </c>
      <c r="N117" s="63" t="inlineStr">
        <is>
          <t>DPH</t>
        </is>
      </c>
      <c r="O117" s="63" t="inlineStr">
        <is>
          <t>J. Nh [h]</t>
        </is>
      </c>
      <c r="P117" s="63" t="inlineStr">
        <is>
          <t>Nh celkom [h]</t>
        </is>
      </c>
      <c r="Q117" s="63" t="inlineStr">
        <is>
          <t>J. hmotnosť [t]</t>
        </is>
      </c>
      <c r="R117" s="63" t="inlineStr">
        <is>
          <t>Hmotnosť celkom [t]</t>
        </is>
      </c>
      <c r="S117" s="63" t="inlineStr">
        <is>
          <t>J. suť [t]</t>
        </is>
      </c>
      <c r="T117" s="63" t="inlineStr">
        <is>
          <t>Suť celkom [t]</t>
        </is>
      </c>
    </row>
    <row r="118" ht="22.8" customHeight="1">
      <c r="C118" s="64" t="inlineStr">
        <is>
          <t>Náklady súpisu celkom</t>
        </is>
      </c>
      <c r="J118" s="65">
        <f>BK118</f>
        <v/>
      </c>
      <c r="P118" s="103">
        <f>P119</f>
        <v/>
      </c>
      <c r="R118" s="103">
        <f>R119</f>
        <v/>
      </c>
      <c r="T118" s="103">
        <f>T119</f>
        <v/>
      </c>
      <c r="AT118" s="1" t="inlineStr">
        <is>
          <t>D</t>
        </is>
      </c>
      <c r="AU118" s="1" t="inlineStr">
        <is>
          <t>-1</t>
        </is>
      </c>
      <c r="BK118" s="66">
        <f>BK119</f>
        <v/>
      </c>
    </row>
    <row r="119" ht="25.92" customHeight="1">
      <c r="D119" s="67" t="inlineStr">
        <is>
          <t>D</t>
        </is>
      </c>
      <c r="E119" s="68" t="inlineStr">
        <is>
          <t>VRN</t>
        </is>
      </c>
      <c r="F119" s="68" t="inlineStr">
        <is>
          <t>Vedľajšie rozpočtové náklady</t>
        </is>
      </c>
      <c r="J119" s="69">
        <f>BK119</f>
        <v/>
      </c>
      <c r="P119" s="103">
        <f>P120</f>
        <v/>
      </c>
      <c r="R119" s="103">
        <f>R120</f>
        <v/>
      </c>
      <c r="T119" s="103">
        <f>T120</f>
        <v/>
      </c>
      <c r="AR119" s="1" t="inlineStr">
        <is>
          <t>5</t>
        </is>
      </c>
      <c r="AT119" s="46" t="inlineStr">
        <is>
          <t>D</t>
        </is>
      </c>
      <c r="AU119" s="46" t="inlineStr">
        <is>
          <t>0</t>
        </is>
      </c>
      <c r="AY119" s="1" t="inlineStr">
        <is>
          <t>ROZPOCET</t>
        </is>
      </c>
      <c r="BK119" s="31">
        <f>BK120</f>
        <v/>
      </c>
    </row>
    <row r="120" ht="22.8" customHeight="1">
      <c r="D120" s="67" t="inlineStr">
        <is>
          <t>D</t>
        </is>
      </c>
      <c r="E120" s="70" t="inlineStr">
        <is>
          <t>VRN3</t>
        </is>
      </c>
      <c r="F120" s="70" t="inlineStr">
        <is>
          <t>Zariadenie staveniska</t>
        </is>
      </c>
      <c r="J120" s="71">
        <f>BK120</f>
        <v/>
      </c>
      <c r="P120" s="103">
        <f>SUM(P121:P130)</f>
        <v/>
      </c>
      <c r="R120" s="103">
        <f>SUM(R121:R130)</f>
        <v/>
      </c>
      <c r="T120" s="103">
        <f>SUM(T121:T130)</f>
        <v/>
      </c>
      <c r="AR120" s="1" t="inlineStr">
        <is>
          <t>5</t>
        </is>
      </c>
      <c r="AT120" s="46" t="inlineStr">
        <is>
          <t>D</t>
        </is>
      </c>
      <c r="AU120" s="46" t="inlineStr">
        <is>
          <t>1</t>
        </is>
      </c>
      <c r="AY120" s="1" t="inlineStr">
        <is>
          <t>ROZPOCET</t>
        </is>
      </c>
      <c r="BK120" s="31">
        <f>SUM(BK121:BK130)</f>
        <v/>
      </c>
    </row>
    <row r="121" ht="24" customHeight="1">
      <c r="C121" s="72" t="inlineStr">
        <is>
          <t>1</t>
        </is>
      </c>
      <c r="D121" s="72" t="inlineStr">
        <is>
          <t>K</t>
        </is>
      </c>
      <c r="E121" s="73" t="inlineStr">
        <is>
          <t>R001</t>
        </is>
      </c>
      <c r="F121" s="74" t="inlineStr">
        <is>
          <t>Zariadenie staveniska - stavebná bunka (šatňa/sklad) prenájom</t>
        </is>
      </c>
      <c r="G121" s="75" t="inlineStr">
        <is>
          <t>mes</t>
        </is>
      </c>
      <c r="H121" s="105" t="n">
        <v>6</v>
      </c>
      <c r="I121" s="77" t="n">
        <v>180</v>
      </c>
      <c r="J121" s="77">
        <f>ROUND(I121*H121,2)</f>
        <v/>
      </c>
      <c r="K121" s="78" t="n"/>
      <c r="N121" s="46" t="inlineStr">
        <is>
          <t>základná</t>
        </is>
      </c>
      <c r="O121" s="103" t="n">
        <v>0</v>
      </c>
      <c r="P121" s="103">
        <f>O121*H121</f>
        <v/>
      </c>
      <c r="Q121" s="103" t="n">
        <v>0</v>
      </c>
      <c r="R121" s="103">
        <f>Q121*H121</f>
        <v/>
      </c>
      <c r="S121" s="103" t="n">
        <v>0</v>
      </c>
      <c r="T121" s="103">
        <f>S121*H121</f>
        <v/>
      </c>
      <c r="AR121" s="1" t="inlineStr">
        <is>
          <t>1024</t>
        </is>
      </c>
      <c r="AT121" s="1" t="inlineStr">
        <is>
          <t>K</t>
        </is>
      </c>
      <c r="AU121" s="1" t="inlineStr">
        <is>
          <t>2</t>
        </is>
      </c>
      <c r="AY121" s="1" t="inlineStr">
        <is>
          <t>ROZPOCET</t>
        </is>
      </c>
      <c r="BE121" s="31">
        <f>IF(N121="základná",J121,0)</f>
        <v/>
      </c>
      <c r="BF121" s="31">
        <f>IF(N121="znížená",J121,0)</f>
        <v/>
      </c>
      <c r="BG121" s="31">
        <f>IF(N121="zákl. prenesená",J121,0)</f>
        <v/>
      </c>
      <c r="BH121" s="31">
        <f>IF(N121="zníž. prenesená",J121,0)</f>
        <v/>
      </c>
      <c r="BI121" s="31">
        <f>IF(N121="nulová",J121,0)</f>
        <v/>
      </c>
      <c r="BJ121" s="1" t="inlineStr">
        <is>
          <t>2</t>
        </is>
      </c>
      <c r="BK121" s="31">
        <f>ROUND(I121*H121,2)</f>
        <v/>
      </c>
      <c r="BL121" s="1" t="inlineStr">
        <is>
          <t>1024</t>
        </is>
      </c>
      <c r="BM121" s="1" t="inlineStr">
        <is>
          <t>779213830</t>
        </is>
      </c>
    </row>
    <row r="122">
      <c r="D122" s="79" t="inlineStr">
        <is>
          <t>VV</t>
        </is>
      </c>
      <c r="F122" s="80" t="inlineStr">
        <is>
          <t>1 bunka × 6 mesiacov (P-21 doba výstavby) = 6</t>
        </is>
      </c>
      <c r="H122" s="106" t="n">
        <v>6</v>
      </c>
      <c r="AT122" s="1" t="inlineStr">
        <is>
          <t>VV</t>
        </is>
      </c>
      <c r="AU122" s="1" t="inlineStr">
        <is>
          <t>2</t>
        </is>
      </c>
      <c r="AV122" s="2" t="inlineStr">
        <is>
          <t>2</t>
        </is>
      </c>
      <c r="AW122" s="2" t="inlineStr">
        <is>
          <t>True</t>
        </is>
      </c>
      <c r="AX122" s="2" t="inlineStr">
        <is>
          <t>1</t>
        </is>
      </c>
      <c r="AY122" s="1" t="inlineStr">
        <is>
          <t>ROZPOCET</t>
        </is>
      </c>
    </row>
    <row r="123" ht="24" customHeight="1">
      <c r="C123" s="72" t="inlineStr">
        <is>
          <t>2</t>
        </is>
      </c>
      <c r="D123" s="72" t="inlineStr">
        <is>
          <t>K</t>
        </is>
      </c>
      <c r="E123" s="73" t="inlineStr">
        <is>
          <t>R002</t>
        </is>
      </c>
      <c r="F123" s="74" t="inlineStr">
        <is>
          <t>Zariadenie staveniska - mobilné WC prenájom vrátane servisu</t>
        </is>
      </c>
      <c r="G123" s="75" t="inlineStr">
        <is>
          <t>mes</t>
        </is>
      </c>
      <c r="H123" s="105" t="n">
        <v>6</v>
      </c>
      <c r="I123" s="77" t="n">
        <v>110.68</v>
      </c>
      <c r="J123" s="77">
        <f>ROUND(I123*H123,2)</f>
        <v/>
      </c>
      <c r="K123" s="78" t="n"/>
      <c r="N123" s="46" t="inlineStr">
        <is>
          <t>základná</t>
        </is>
      </c>
      <c r="O123" s="103" t="n">
        <v>0</v>
      </c>
      <c r="P123" s="103">
        <f>O123*H123</f>
        <v/>
      </c>
      <c r="Q123" s="103" t="n">
        <v>0</v>
      </c>
      <c r="R123" s="103">
        <f>Q123*H123</f>
        <v/>
      </c>
      <c r="S123" s="103" t="n">
        <v>0</v>
      </c>
      <c r="T123" s="103">
        <f>S123*H123</f>
        <v/>
      </c>
      <c r="AR123" s="1" t="inlineStr">
        <is>
          <t>1024</t>
        </is>
      </c>
      <c r="AT123" s="1" t="inlineStr">
        <is>
          <t>K</t>
        </is>
      </c>
      <c r="AU123" s="1" t="inlineStr">
        <is>
          <t>2</t>
        </is>
      </c>
      <c r="AY123" s="1" t="inlineStr">
        <is>
          <t>ROZPOCET</t>
        </is>
      </c>
      <c r="BE123" s="31">
        <f>IF(N123="základná",J123,0)</f>
        <v/>
      </c>
      <c r="BF123" s="31">
        <f>IF(N123="znížená",J123,0)</f>
        <v/>
      </c>
      <c r="BG123" s="31">
        <f>IF(N123="zákl. prenesená",J123,0)</f>
        <v/>
      </c>
      <c r="BH123" s="31">
        <f>IF(N123="zníž. prenesená",J123,0)</f>
        <v/>
      </c>
      <c r="BI123" s="31">
        <f>IF(N123="nulová",J123,0)</f>
        <v/>
      </c>
      <c r="BJ123" s="1" t="inlineStr">
        <is>
          <t>2</t>
        </is>
      </c>
      <c r="BK123" s="31">
        <f>ROUND(I123*H123,2)</f>
        <v/>
      </c>
      <c r="BL123" s="1" t="inlineStr">
        <is>
          <t>1024</t>
        </is>
      </c>
      <c r="BM123" s="1" t="inlineStr">
        <is>
          <t>1943898240</t>
        </is>
      </c>
    </row>
    <row r="124">
      <c r="D124" s="79" t="inlineStr">
        <is>
          <t>VV</t>
        </is>
      </c>
      <c r="F124" s="80" t="inlineStr">
        <is>
          <t>1 WC × 6 mesiacov (P-21) = 6</t>
        </is>
      </c>
      <c r="H124" s="106" t="n">
        <v>6</v>
      </c>
      <c r="AT124" s="1" t="inlineStr">
        <is>
          <t>VV</t>
        </is>
      </c>
      <c r="AU124" s="1" t="inlineStr">
        <is>
          <t>2</t>
        </is>
      </c>
      <c r="AV124" s="2" t="inlineStr">
        <is>
          <t>2</t>
        </is>
      </c>
      <c r="AW124" s="2" t="inlineStr">
        <is>
          <t>True</t>
        </is>
      </c>
      <c r="AX124" s="2" t="inlineStr">
        <is>
          <t>1</t>
        </is>
      </c>
      <c r="AY124" s="1" t="inlineStr">
        <is>
          <t>ROZPOCET</t>
        </is>
      </c>
    </row>
    <row r="125" ht="24" customHeight="1">
      <c r="C125" s="72" t="inlineStr">
        <is>
          <t>3</t>
        </is>
      </c>
      <c r="D125" s="72" t="inlineStr">
        <is>
          <t>K</t>
        </is>
      </c>
      <c r="E125" s="73" t="inlineStr">
        <is>
          <t>R003</t>
        </is>
      </c>
      <c r="F125" s="74" t="inlineStr">
        <is>
          <t>Zariadenie staveniska - staveniskový rozvádzač prenájom</t>
        </is>
      </c>
      <c r="G125" s="75" t="inlineStr">
        <is>
          <t>mes</t>
        </is>
      </c>
      <c r="H125" s="105" t="n">
        <v>6</v>
      </c>
      <c r="I125" s="77" t="n">
        <v>60</v>
      </c>
      <c r="J125" s="77">
        <f>ROUND(I125*H125,2)</f>
        <v/>
      </c>
      <c r="K125" s="78" t="n"/>
      <c r="N125" s="46" t="inlineStr">
        <is>
          <t>základná</t>
        </is>
      </c>
      <c r="O125" s="103" t="n">
        <v>0</v>
      </c>
      <c r="P125" s="103">
        <f>O125*H125</f>
        <v/>
      </c>
      <c r="Q125" s="103" t="n">
        <v>0</v>
      </c>
      <c r="R125" s="103">
        <f>Q125*H125</f>
        <v/>
      </c>
      <c r="S125" s="103" t="n">
        <v>0</v>
      </c>
      <c r="T125" s="103">
        <f>S125*H125</f>
        <v/>
      </c>
      <c r="AR125" s="1" t="inlineStr">
        <is>
          <t>1024</t>
        </is>
      </c>
      <c r="AT125" s="1" t="inlineStr">
        <is>
          <t>K</t>
        </is>
      </c>
      <c r="AU125" s="1" t="inlineStr">
        <is>
          <t>2</t>
        </is>
      </c>
      <c r="AY125" s="1" t="inlineStr">
        <is>
          <t>ROZPOCET</t>
        </is>
      </c>
      <c r="BE125" s="31">
        <f>IF(N125="základná",J125,0)</f>
        <v/>
      </c>
      <c r="BF125" s="31">
        <f>IF(N125="znížená",J125,0)</f>
        <v/>
      </c>
      <c r="BG125" s="31">
        <f>IF(N125="zákl. prenesená",J125,0)</f>
        <v/>
      </c>
      <c r="BH125" s="31">
        <f>IF(N125="zníž. prenesená",J125,0)</f>
        <v/>
      </c>
      <c r="BI125" s="31">
        <f>IF(N125="nulová",J125,0)</f>
        <v/>
      </c>
      <c r="BJ125" s="1" t="inlineStr">
        <is>
          <t>2</t>
        </is>
      </c>
      <c r="BK125" s="31">
        <f>ROUND(I125*H125,2)</f>
        <v/>
      </c>
      <c r="BL125" s="1" t="inlineStr">
        <is>
          <t>1024</t>
        </is>
      </c>
      <c r="BM125" s="1" t="inlineStr">
        <is>
          <t>-220775416</t>
        </is>
      </c>
    </row>
    <row r="126">
      <c r="D126" s="79" t="inlineStr">
        <is>
          <t>VV</t>
        </is>
      </c>
      <c r="F126" s="80" t="inlineStr">
        <is>
          <t>1 rozvádzač × 6 mesiacov (P-21) = 6</t>
        </is>
      </c>
      <c r="H126" s="106" t="n">
        <v>6</v>
      </c>
      <c r="AT126" s="1" t="inlineStr">
        <is>
          <t>VV</t>
        </is>
      </c>
      <c r="AU126" s="1" t="inlineStr">
        <is>
          <t>2</t>
        </is>
      </c>
      <c r="AV126" s="2" t="inlineStr">
        <is>
          <t>2</t>
        </is>
      </c>
      <c r="AW126" s="2" t="inlineStr">
        <is>
          <t>True</t>
        </is>
      </c>
      <c r="AX126" s="2" t="inlineStr">
        <is>
          <t>1</t>
        </is>
      </c>
      <c r="AY126" s="1" t="inlineStr">
        <is>
          <t>ROZPOCET</t>
        </is>
      </c>
    </row>
    <row r="127" ht="24" customHeight="1">
      <c r="C127" s="72" t="inlineStr">
        <is>
          <t>4</t>
        </is>
      </c>
      <c r="D127" s="72" t="inlineStr">
        <is>
          <t>K</t>
        </is>
      </c>
      <c r="E127" s="73" t="inlineStr">
        <is>
          <t>R004</t>
        </is>
      </c>
      <c r="F127" s="74" t="inlineStr">
        <is>
          <t>Zariadenie staveniska - doprava, osadenie a odvoz stavebnej bunky a mobilného WC</t>
        </is>
      </c>
      <c r="G127" s="75" t="inlineStr">
        <is>
          <t>kpl</t>
        </is>
      </c>
      <c r="H127" s="105" t="n">
        <v>1</v>
      </c>
      <c r="I127" s="77" t="n">
        <v>500</v>
      </c>
      <c r="J127" s="77">
        <f>ROUND(I127*H127,2)</f>
        <v/>
      </c>
      <c r="K127" s="78" t="n"/>
      <c r="N127" s="46" t="inlineStr">
        <is>
          <t>základná</t>
        </is>
      </c>
      <c r="O127" s="103" t="n">
        <v>0</v>
      </c>
      <c r="P127" s="103">
        <f>O127*H127</f>
        <v/>
      </c>
      <c r="Q127" s="103" t="n">
        <v>0</v>
      </c>
      <c r="R127" s="103">
        <f>Q127*H127</f>
        <v/>
      </c>
      <c r="S127" s="103" t="n">
        <v>0</v>
      </c>
      <c r="T127" s="103">
        <f>S127*H127</f>
        <v/>
      </c>
      <c r="AR127" s="1" t="inlineStr">
        <is>
          <t>1024</t>
        </is>
      </c>
      <c r="AT127" s="1" t="inlineStr">
        <is>
          <t>K</t>
        </is>
      </c>
      <c r="AU127" s="1" t="inlineStr">
        <is>
          <t>2</t>
        </is>
      </c>
      <c r="AY127" s="1" t="inlineStr">
        <is>
          <t>ROZPOCET</t>
        </is>
      </c>
      <c r="BE127" s="31">
        <f>IF(N127="základná",J127,0)</f>
        <v/>
      </c>
      <c r="BF127" s="31">
        <f>IF(N127="znížená",J127,0)</f>
        <v/>
      </c>
      <c r="BG127" s="31">
        <f>IF(N127="zákl. prenesená",J127,0)</f>
        <v/>
      </c>
      <c r="BH127" s="31">
        <f>IF(N127="zníž. prenesená",J127,0)</f>
        <v/>
      </c>
      <c r="BI127" s="31">
        <f>IF(N127="nulová",J127,0)</f>
        <v/>
      </c>
      <c r="BJ127" s="1" t="inlineStr">
        <is>
          <t>2</t>
        </is>
      </c>
      <c r="BK127" s="31">
        <f>ROUND(I127*H127,2)</f>
        <v/>
      </c>
      <c r="BL127" s="1" t="inlineStr">
        <is>
          <t>1024</t>
        </is>
      </c>
      <c r="BM127" s="1" t="inlineStr">
        <is>
          <t>736542553</t>
        </is>
      </c>
    </row>
    <row r="128">
      <c r="D128" s="79" t="inlineStr">
        <is>
          <t>VV</t>
        </is>
      </c>
      <c r="F128" s="80" t="inlineStr">
        <is>
          <t>1 kpl (dovoz a odvoz bunky a WC)</t>
        </is>
      </c>
      <c r="H128" s="106" t="n">
        <v>1</v>
      </c>
      <c r="AT128" s="1" t="inlineStr">
        <is>
          <t>VV</t>
        </is>
      </c>
      <c r="AU128" s="1" t="inlineStr">
        <is>
          <t>2</t>
        </is>
      </c>
      <c r="AV128" s="2" t="inlineStr">
        <is>
          <t>2</t>
        </is>
      </c>
      <c r="AW128" s="2" t="inlineStr">
        <is>
          <t>True</t>
        </is>
      </c>
      <c r="AX128" s="2" t="inlineStr">
        <is>
          <t>1</t>
        </is>
      </c>
      <c r="AY128" s="1" t="inlineStr">
        <is>
          <t>ROZPOCET</t>
        </is>
      </c>
    </row>
    <row r="129" ht="24" customHeight="1">
      <c r="C129" s="72" t="inlineStr">
        <is>
          <t>5</t>
        </is>
      </c>
      <c r="D129" s="72" t="inlineStr">
        <is>
          <t>K</t>
        </is>
      </c>
      <c r="E129" s="73" t="inlineStr">
        <is>
          <t>R005</t>
        </is>
      </c>
      <c r="F129" s="74" t="inlineStr">
        <is>
          <t>Kontajner 7 m3 na stavebný odpad - pristavenie, odvoz odpadu a poplatok za uloženie (17 09 04)</t>
        </is>
      </c>
      <c r="G129" s="75" t="inlineStr">
        <is>
          <t>ks</t>
        </is>
      </c>
      <c r="H129" s="105" t="n">
        <v>3</v>
      </c>
      <c r="I129" s="77" t="n">
        <v>520</v>
      </c>
      <c r="J129" s="77">
        <f>ROUND(I129*H129,2)</f>
        <v/>
      </c>
      <c r="K129" s="78" t="n"/>
      <c r="N129" s="46" t="inlineStr">
        <is>
          <t>základná</t>
        </is>
      </c>
      <c r="O129" s="103" t="n">
        <v>0</v>
      </c>
      <c r="P129" s="103">
        <f>O129*H129</f>
        <v/>
      </c>
      <c r="Q129" s="103" t="n">
        <v>0</v>
      </c>
      <c r="R129" s="103">
        <f>Q129*H129</f>
        <v/>
      </c>
      <c r="S129" s="103" t="n">
        <v>0</v>
      </c>
      <c r="T129" s="103">
        <f>S129*H129</f>
        <v/>
      </c>
      <c r="AR129" s="1" t="inlineStr">
        <is>
          <t>1024</t>
        </is>
      </c>
      <c r="AT129" s="1" t="inlineStr">
        <is>
          <t>K</t>
        </is>
      </c>
      <c r="AU129" s="1" t="inlineStr">
        <is>
          <t>2</t>
        </is>
      </c>
      <c r="AY129" s="1" t="inlineStr">
        <is>
          <t>ROZPOCET</t>
        </is>
      </c>
      <c r="BE129" s="31">
        <f>IF(N129="základná",J129,0)</f>
        <v/>
      </c>
      <c r="BF129" s="31">
        <f>IF(N129="znížená",J129,0)</f>
        <v/>
      </c>
      <c r="BG129" s="31">
        <f>IF(N129="zákl. prenesená",J129,0)</f>
        <v/>
      </c>
      <c r="BH129" s="31">
        <f>IF(N129="zníž. prenesená",J129,0)</f>
        <v/>
      </c>
      <c r="BI129" s="31">
        <f>IF(N129="nulová",J129,0)</f>
        <v/>
      </c>
      <c r="BJ129" s="1" t="inlineStr">
        <is>
          <t>2</t>
        </is>
      </c>
      <c r="BK129" s="31">
        <f>ROUND(I129*H129,2)</f>
        <v/>
      </c>
      <c r="BL129" s="1" t="inlineStr">
        <is>
          <t>1024</t>
        </is>
      </c>
      <c r="BM129" s="1" t="inlineStr">
        <is>
          <t>203316728</t>
        </is>
      </c>
    </row>
    <row r="130">
      <c r="D130" s="79" t="inlineStr">
        <is>
          <t>VV</t>
        </is>
      </c>
      <c r="F130" s="80" t="inlineStr">
        <is>
          <t>3 ks (P-22 odpad z obalov a prírezov)</t>
        </is>
      </c>
      <c r="H130" s="106" t="n">
        <v>3</v>
      </c>
      <c r="AT130" s="1" t="inlineStr">
        <is>
          <t>VV</t>
        </is>
      </c>
      <c r="AU130" s="1" t="inlineStr">
        <is>
          <t>2</t>
        </is>
      </c>
      <c r="AV130" s="2" t="inlineStr">
        <is>
          <t>2</t>
        </is>
      </c>
      <c r="AW130" s="2" t="inlineStr">
        <is>
          <t>True</t>
        </is>
      </c>
      <c r="AX130" s="2" t="inlineStr">
        <is>
          <t>1</t>
        </is>
      </c>
      <c r="AY130" s="1" t="inlineStr">
        <is>
          <t>ROZPOCET</t>
        </is>
      </c>
    </row>
  </sheetData>
  <mergeCells count="9">
    <mergeCell ref="E110:H110"/>
    <mergeCell ref="E18:H18"/>
    <mergeCell ref="E9:H9"/>
    <mergeCell ref="L2:V2"/>
    <mergeCell ref="E85:H85"/>
    <mergeCell ref="E108:H108"/>
    <mergeCell ref="E7:H7"/>
    <mergeCell ref="E87:H87"/>
    <mergeCell ref="E27:H27"/>
  </mergeCells>
  <pageMargins left="0.75" right="0.75" top="1" bottom="1" header="0.5" footer="0.5"/>
  <pageSetup orientation="portrait" paperSize="9" fitToHeight="10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8"/>
  <sheetViews>
    <sheetView showGridLines="0" workbookViewId="0">
      <selection activeCell="A1" sqref="A1"/>
    </sheetView>
  </sheetViews>
  <sheetFormatPr baseColWidth="8" defaultRowHeight="15"/>
  <cols>
    <col width="8.33" customWidth="1" min="1" max="1"/>
    <col width="1.67" customWidth="1" min="2" max="2"/>
    <col width="25" customWidth="1" min="3" max="3"/>
    <col width="130.83" customWidth="1" min="4" max="4"/>
    <col width="13.33" customWidth="1" min="5" max="5"/>
    <col width="20" customWidth="1" min="6" max="6"/>
  </cols>
  <sheetData>
    <row r="1"/>
    <row r="2"/>
    <row r="3"/>
    <row r="4" ht="24.96" customHeight="1">
      <c r="C4" s="3" t="inlineStr">
        <is>
          <t>SEZNAM FIGUR</t>
        </is>
      </c>
    </row>
    <row r="5">
      <c r="C5" s="1" t="inlineStr">
        <is>
          <t>Kód:</t>
        </is>
      </c>
      <c r="D5" s="1" t="inlineStr">
        <is>
          <t>UKAZKA</t>
        </is>
      </c>
    </row>
    <row r="6">
      <c r="C6" s="1" t="inlineStr">
        <is>
          <t>Stavba:</t>
        </is>
      </c>
      <c r="D6" s="36" t="inlineStr">
        <is>
          <t>Rodinný dom, Košický kraj</t>
        </is>
      </c>
    </row>
    <row r="7">
      <c r="C7" s="1" t="inlineStr">
        <is>
          <t>Dátum:</t>
        </is>
      </c>
      <c r="D7" s="99">
        <f>'Rekapitulácia stavby'!AN8</f>
        <v/>
      </c>
    </row>
    <row r="8"/>
    <row r="9">
      <c r="C9" s="89" t="inlineStr">
        <is>
          <t>Kód</t>
        </is>
      </c>
      <c r="D9" s="89" t="inlineStr">
        <is>
          <t>Popis</t>
        </is>
      </c>
      <c r="E9" s="89" t="inlineStr">
        <is>
          <t>MJ</t>
        </is>
      </c>
      <c r="F9" s="89" t="inlineStr">
        <is>
          <t>Výměra</t>
        </is>
      </c>
    </row>
    <row r="10">
      <c r="C10" s="36" t="inlineStr">
        <is>
          <t>S01</t>
        </is>
      </c>
      <c r="D10" s="36" t="inlineStr">
        <is>
          <t>S01 - Rodinný dom</t>
        </is>
      </c>
    </row>
    <row r="11">
      <c r="C11" s="20" t="inlineStr">
        <is>
          <t>V001</t>
        </is>
      </c>
      <c r="D11" s="47" t="inlineStr">
        <is>
          <t>Pôdorys muriva RD (nočné krídlo 20,85×7,50 + denné krídlo 10,68×6,50)</t>
        </is>
      </c>
      <c r="E11" s="46" t="inlineStr">
        <is>
          <t>m2</t>
        </is>
      </c>
      <c r="F11" s="108" t="n">
        <v>225.795</v>
      </c>
    </row>
    <row r="12">
      <c r="D12" s="91" t="inlineStr">
        <is>
          <t>20,85 × 7,5+10,68 × 6,5</t>
        </is>
      </c>
      <c r="F12" s="109" t="n">
        <v>225.795</v>
      </c>
    </row>
    <row r="13">
      <c r="C13" s="1" t="inlineStr">
        <is>
          <t>V001</t>
        </is>
      </c>
      <c r="D13" s="20" t="inlineStr">
        <is>
          <t>Součet</t>
        </is>
      </c>
      <c r="F13" s="110" t="n">
        <v>225.795</v>
      </c>
    </row>
    <row r="14">
      <c r="C14" s="20" t="inlineStr">
        <is>
          <t>V002</t>
        </is>
      </c>
      <c r="D14" s="47" t="inlineStr">
        <is>
          <t>Obvod obvodového muriva po vonkajšom líci</t>
        </is>
      </c>
      <c r="E14" s="46" t="inlineStr">
        <is>
          <t>m</t>
        </is>
      </c>
      <c r="F14" s="108" t="n">
        <v>78.06</v>
      </c>
    </row>
    <row r="15">
      <c r="D15" s="91" t="inlineStr">
        <is>
          <t>2 × (20,85+7,5)+2 × 10,68</t>
        </is>
      </c>
      <c r="F15" s="109" t="n">
        <v>78.06</v>
      </c>
    </row>
    <row r="16">
      <c r="C16" s="1" t="inlineStr">
        <is>
          <t>V002</t>
        </is>
      </c>
      <c r="D16" s="20" t="inlineStr">
        <is>
          <t>Součet</t>
        </is>
      </c>
      <c r="F16" s="110" t="n">
        <v>78.06</v>
      </c>
    </row>
    <row r="17">
      <c r="C17" s="20" t="inlineStr">
        <is>
          <t>V003</t>
        </is>
      </c>
      <c r="D17" s="47" t="inlineStr">
        <is>
          <t>Dĺžka obvodových stien v osi (obvod - 4 × 2 × 0,15 pre 5 vonkajších a 1 vnútorný roh)</t>
        </is>
      </c>
      <c r="E17" s="46" t="inlineStr">
        <is>
          <t>m</t>
        </is>
      </c>
      <c r="F17" s="108" t="n">
        <v>76.86</v>
      </c>
    </row>
    <row r="18">
      <c r="D18" s="91" t="inlineStr">
        <is>
          <t>78,06-4 × 2 × 0,15</t>
        </is>
      </c>
      <c r="F18" s="109" t="n">
        <v>76.86</v>
      </c>
    </row>
    <row r="19">
      <c r="C19" s="1" t="inlineStr">
        <is>
          <t>V003</t>
        </is>
      </c>
      <c r="D19" s="20" t="inlineStr">
        <is>
          <t>Součet</t>
        </is>
      </c>
      <c r="F19" s="110" t="n">
        <v>76.86</v>
      </c>
    </row>
    <row r="20">
      <c r="C20" s="20" t="inlineStr">
        <is>
          <t>V004</t>
        </is>
      </c>
      <c r="D20" s="47" t="inlineStr">
        <is>
          <t>Vnútorné nosné steny Porotherm 30 (2 priečne v nočnom krídle 6,90 + stena pri dennom krídle 5,90)</t>
        </is>
      </c>
      <c r="E20" s="46" t="inlineStr">
        <is>
          <t>m</t>
        </is>
      </c>
      <c r="F20" s="108" t="n">
        <v>19.7</v>
      </c>
    </row>
    <row r="21">
      <c r="D21" s="91" t="inlineStr">
        <is>
          <t>2 × 6,9+5,9</t>
        </is>
      </c>
      <c r="F21" s="109" t="n">
        <v>19.7</v>
      </c>
    </row>
    <row r="22">
      <c r="C22" s="1" t="inlineStr">
        <is>
          <t>V004</t>
        </is>
      </c>
      <c r="D22" s="20" t="inlineStr">
        <is>
          <t>Součet</t>
        </is>
      </c>
      <c r="F22" s="110" t="n">
        <v>19.7</v>
      </c>
    </row>
    <row r="23">
      <c r="C23" s="20" t="inlineStr">
        <is>
          <t>V005</t>
        </is>
      </c>
      <c r="D23" s="47" t="inlineStr">
        <is>
          <t>Obvod vnútorného líca obvodových stien</t>
        </is>
      </c>
      <c r="E23" s="46" t="inlineStr">
        <is>
          <t>m</t>
        </is>
      </c>
      <c r="F23" s="108" t="n">
        <v>75.66</v>
      </c>
    </row>
    <row r="24">
      <c r="D24" s="91" t="inlineStr">
        <is>
          <t>78,06-4 × 2 × 0,3</t>
        </is>
      </c>
      <c r="F24" s="109" t="n">
        <v>75.66</v>
      </c>
    </row>
    <row r="25">
      <c r="C25" s="1" t="inlineStr">
        <is>
          <t>V005</t>
        </is>
      </c>
      <c r="D25" s="20" t="inlineStr">
        <is>
          <t>Součet</t>
        </is>
      </c>
      <c r="F25" s="110" t="n">
        <v>75.66</v>
      </c>
    </row>
    <row r="26">
      <c r="C26" s="20" t="inlineStr">
        <is>
          <t>V006</t>
        </is>
      </c>
      <c r="D26" s="47" t="inlineStr">
        <is>
          <t>Dĺžka základových pásov 700×600 (os obvodových + 2×6,50 + 5,50 medzi pásmi)</t>
        </is>
      </c>
      <c r="E26" s="46" t="inlineStr">
        <is>
          <t>m</t>
        </is>
      </c>
      <c r="F26" s="108" t="n">
        <v>95.36</v>
      </c>
    </row>
    <row r="27">
      <c r="D27" s="91" t="inlineStr">
        <is>
          <t>76,86+2 × 6,5+5,5</t>
        </is>
      </c>
      <c r="F27" s="109" t="n">
        <v>95.36</v>
      </c>
    </row>
    <row r="28">
      <c r="C28" s="1" t="inlineStr">
        <is>
          <t>V006</t>
        </is>
      </c>
      <c r="D28" s="20" t="inlineStr">
        <is>
          <t>Součet</t>
        </is>
      </c>
      <c r="F28" s="110" t="n">
        <v>95.36</v>
      </c>
    </row>
    <row r="29">
      <c r="C29" s="20" t="inlineStr">
        <is>
          <t>V007</t>
        </is>
      </c>
      <c r="D29" s="47" t="inlineStr">
        <is>
          <t>Dĺžka DT30 (os obvodových stien + vnútorné steny)</t>
        </is>
      </c>
      <c r="E29" s="46" t="inlineStr">
        <is>
          <t>m</t>
        </is>
      </c>
      <c r="F29" s="108" t="n">
        <v>96.56</v>
      </c>
    </row>
    <row r="30">
      <c r="D30" s="91" t="inlineStr">
        <is>
          <t>76,86+19,7</t>
        </is>
      </c>
      <c r="F30" s="109" t="n">
        <v>96.56</v>
      </c>
    </row>
    <row r="31">
      <c r="C31" s="1" t="inlineStr">
        <is>
          <t>V007</t>
        </is>
      </c>
      <c r="D31" s="20" t="inlineStr">
        <is>
          <t>Součet</t>
        </is>
      </c>
      <c r="F31" s="110" t="n">
        <v>96.56</v>
      </c>
    </row>
    <row r="32">
      <c r="C32" s="20" t="inlineStr">
        <is>
          <t>V008</t>
        </is>
      </c>
      <c r="D32" s="47" t="inlineStr">
        <is>
          <t>Plocha vnútri DT stien (pôdorys - obvodové steny - vnútorné nosné steny)</t>
        </is>
      </c>
      <c r="E32" s="46" t="inlineStr">
        <is>
          <t>m2</t>
        </is>
      </c>
      <c r="F32" s="108" t="n">
        <v>196.827</v>
      </c>
    </row>
    <row r="33">
      <c r="D33" s="91" t="inlineStr">
        <is>
          <t>225,795-76,86 × 0,3-19,7 × 0,3</t>
        </is>
      </c>
      <c r="F33" s="109" t="n">
        <v>196.827</v>
      </c>
    </row>
    <row r="34">
      <c r="C34" s="1" t="inlineStr">
        <is>
          <t>V008</t>
        </is>
      </c>
      <c r="D34" s="20" t="inlineStr">
        <is>
          <t>Součet</t>
        </is>
      </c>
      <c r="F34" s="110" t="n">
        <v>196.827</v>
      </c>
    </row>
    <row r="35">
      <c r="C35" s="20" t="inlineStr">
        <is>
          <t>V009</t>
        </is>
      </c>
      <c r="D35" s="47" t="inlineStr">
        <is>
          <t>Terasa 1.18 (tabuľka miestností)</t>
        </is>
      </c>
      <c r="E35" s="46" t="inlineStr">
        <is>
          <t>m2</t>
        </is>
      </c>
      <c r="F35" s="108" t="n">
        <v>32.78</v>
      </c>
    </row>
    <row r="36">
      <c r="D36" s="91" t="inlineStr">
        <is>
          <t>32,78</t>
        </is>
      </c>
      <c r="F36" s="109" t="n">
        <v>32.78</v>
      </c>
    </row>
    <row r="37">
      <c r="C37" s="1" t="inlineStr">
        <is>
          <t>V009</t>
        </is>
      </c>
      <c r="D37" s="20" t="inlineStr">
        <is>
          <t>Součet</t>
        </is>
      </c>
      <c r="F37" s="110" t="n">
        <v>32.78</v>
      </c>
    </row>
    <row r="38">
      <c r="C38" s="20" t="inlineStr">
        <is>
          <t>V010</t>
        </is>
      </c>
      <c r="D38" s="47" t="inlineStr">
        <is>
          <t>Voľný okraj terasy (DT25 jeden rad): obrys L 7,62 × 9,99 bez strán pri dome</t>
        </is>
      </c>
      <c r="E38" s="46" t="inlineStr">
        <is>
          <t>m</t>
        </is>
      </c>
      <c r="F38" s="108" t="n">
        <v>17.61</v>
      </c>
    </row>
    <row r="39">
      <c r="D39" s="91" t="inlineStr">
        <is>
          <t>7,62+9,99</t>
        </is>
      </c>
      <c r="F39" s="109" t="n">
        <v>17.61</v>
      </c>
    </row>
    <row r="40">
      <c r="C40" s="1" t="inlineStr">
        <is>
          <t>V010</t>
        </is>
      </c>
      <c r="D40" s="20" t="inlineStr">
        <is>
          <t>Součet</t>
        </is>
      </c>
      <c r="F40" s="110" t="n">
        <v>17.61</v>
      </c>
    </row>
    <row r="41">
      <c r="C41" s="20" t="inlineStr">
        <is>
          <t>V011</t>
        </is>
      </c>
      <c r="D41" s="47" t="inlineStr">
        <is>
          <t>Odkopávka pre dosku a štrkové lôžko do -0,520 (obrys základov) + terasa do -0,370</t>
        </is>
      </c>
      <c r="E41" s="46" t="inlineStr">
        <is>
          <t>m3</t>
        </is>
      </c>
      <c r="F41" s="108" t="n">
        <v>137.743</v>
      </c>
    </row>
    <row r="42">
      <c r="D42" s="91" t="inlineStr">
        <is>
          <t>(20,85+0,4) × (7,5+0,4) × 0,52+10,68 × (6,5+0,4) × 0,52+32,78 × 0,37</t>
        </is>
      </c>
      <c r="F42" s="109" t="n">
        <v>137.743</v>
      </c>
    </row>
    <row r="43">
      <c r="C43" s="1" t="inlineStr">
        <is>
          <t>V011</t>
        </is>
      </c>
      <c r="D43" s="20" t="inlineStr">
        <is>
          <t>Součet</t>
        </is>
      </c>
      <c r="F43" s="110" t="n">
        <v>137.743</v>
      </c>
    </row>
    <row r="44">
      <c r="C44" s="20" t="inlineStr">
        <is>
          <t>V012</t>
        </is>
      </c>
      <c r="D44" s="47" t="inlineStr">
        <is>
          <t>Výkop rýh pre pásy 0,70 × (1,570 - 0,520)</t>
        </is>
      </c>
      <c r="E44" s="46" t="inlineStr">
        <is>
          <t>m3</t>
        </is>
      </c>
      <c r="F44" s="108" t="n">
        <v>70.09</v>
      </c>
    </row>
    <row r="45">
      <c r="D45" s="91" t="inlineStr">
        <is>
          <t>95,36 × 0,7 × 1,05</t>
        </is>
      </c>
      <c r="F45" s="109" t="n">
        <v>70.09</v>
      </c>
    </row>
    <row r="46">
      <c r="C46" s="1" t="inlineStr">
        <is>
          <t>V012</t>
        </is>
      </c>
      <c r="D46" s="20" t="inlineStr">
        <is>
          <t>Součet</t>
        </is>
      </c>
      <c r="F46" s="110" t="n">
        <v>70.09</v>
      </c>
    </row>
    <row r="47">
      <c r="C47" s="20" t="inlineStr">
        <is>
          <t>V013</t>
        </is>
      </c>
      <c r="D47" s="47" t="inlineStr">
        <is>
          <t>Jamy: pätka stĺpa 0,6×0,6×0,65 + pás steny terasy 0,7×2,15×1,2 + pätka steny 0,7×0,7×1,2</t>
        </is>
      </c>
      <c r="E47" s="46" t="inlineStr">
        <is>
          <t>m3</t>
        </is>
      </c>
      <c r="F47" s="108" t="n">
        <v>2.628</v>
      </c>
    </row>
    <row r="48">
      <c r="D48" s="91" t="inlineStr">
        <is>
          <t>0,6 × 0,6 × 0,65+0,7 × 2,15 × 1,2+0,7 × 0,7 × 1,2</t>
        </is>
      </c>
      <c r="F48" s="109" t="n">
        <v>2.628</v>
      </c>
    </row>
    <row r="49">
      <c r="C49" s="1" t="inlineStr">
        <is>
          <t>V013</t>
        </is>
      </c>
      <c r="D49" s="20" t="inlineStr">
        <is>
          <t>Součet</t>
        </is>
      </c>
      <c r="F49" s="110" t="n">
        <v>2.628</v>
      </c>
    </row>
    <row r="50">
      <c r="C50" s="20" t="inlineStr">
        <is>
          <t>V014</t>
        </is>
      </c>
      <c r="D50" s="47" t="inlineStr">
        <is>
          <t>Zásyp pri vnútornom líci DT nad pásom (0,20 × 0,35 × dĺžka vnútorných líc)</t>
        </is>
      </c>
      <c r="E50" s="46" t="inlineStr">
        <is>
          <t>m3</t>
        </is>
      </c>
      <c r="F50" s="108" t="n">
        <v>8.054</v>
      </c>
    </row>
    <row r="51">
      <c r="D51" s="91" t="inlineStr">
        <is>
          <t>0,2 × 0,35 × (75,66+2 × 19,7)</t>
        </is>
      </c>
      <c r="F51" s="109" t="n">
        <v>8.054</v>
      </c>
    </row>
    <row r="52">
      <c r="C52" s="1" t="inlineStr">
        <is>
          <t>V014</t>
        </is>
      </c>
      <c r="D52" s="20" t="inlineStr">
        <is>
          <t>Součet</t>
        </is>
      </c>
      <c r="F52" s="110" t="n">
        <v>8.054</v>
      </c>
    </row>
    <row r="53">
      <c r="C53" s="20" t="inlineStr">
        <is>
          <t>V015</t>
        </is>
      </c>
      <c r="D53" s="47" t="inlineStr">
        <is>
          <t>Prebytok výkopku na odvoz (výkopy - zásyp)</t>
        </is>
      </c>
      <c r="E53" s="46" t="inlineStr">
        <is>
          <t>m3</t>
        </is>
      </c>
      <c r="F53" s="108" t="n">
        <v>202.407</v>
      </c>
    </row>
    <row r="54">
      <c r="D54" s="91" t="inlineStr">
        <is>
          <t>137,743+70,09+2,628-8,054</t>
        </is>
      </c>
      <c r="F54" s="109" t="n">
        <v>202.407</v>
      </c>
    </row>
    <row r="55">
      <c r="C55" s="1" t="inlineStr">
        <is>
          <t>V015</t>
        </is>
      </c>
      <c r="D55" s="20" t="inlineStr">
        <is>
          <t>Součet</t>
        </is>
      </c>
      <c r="F55" s="110" t="n">
        <v>202.407</v>
      </c>
    </row>
    <row r="56">
      <c r="C56" s="20" t="inlineStr">
        <is>
          <t>V016</t>
        </is>
      </c>
      <c r="D56" s="47" t="inlineStr">
        <is>
          <t>Betón pásov C20/25: 0,7 × 0,6 × 95,36 + pás steny terasy 0,7×0,6×2,15 + pätka steny 0,7×0,7×0,6</t>
        </is>
      </c>
      <c r="E56" s="46" t="inlineStr">
        <is>
          <t>m3</t>
        </is>
      </c>
      <c r="F56" s="108" t="n">
        <v>41.248</v>
      </c>
    </row>
    <row r="57">
      <c r="D57" s="91" t="inlineStr">
        <is>
          <t>0,7 × 0,6 × 95,36+0,7 × 0,6 × 2,15+0,7 × 0,7 × 0,6</t>
        </is>
      </c>
      <c r="F57" s="109" t="n">
        <v>41.248</v>
      </c>
    </row>
    <row r="58">
      <c r="C58" s="1" t="inlineStr">
        <is>
          <t>V016</t>
        </is>
      </c>
      <c r="D58" s="20" t="inlineStr">
        <is>
          <t>Součet</t>
        </is>
      </c>
      <c r="F58" s="110" t="n">
        <v>41.248</v>
      </c>
    </row>
    <row r="59">
      <c r="C59" s="20" t="inlineStr">
        <is>
          <t>V017</t>
        </is>
      </c>
      <c r="D59" s="47" t="inlineStr">
        <is>
          <t>Štrkové lôžko fr. 8/16: pod pásy 0,1 + pod dosku 0,15 + terasa 0,15 + pätky 0,1</t>
        </is>
      </c>
      <c r="E59" s="46" t="inlineStr">
        <is>
          <t>m3</t>
        </is>
      </c>
      <c r="F59" s="108" t="n">
        <v>41.352</v>
      </c>
    </row>
    <row r="60">
      <c r="D60" s="91" t="inlineStr">
        <is>
          <t>0,7 × 0,1 × 95,36+196,827 × 0,15+32,78 × 0,15+(0,36+0,7 × 2,15+0,49) × 0,1</t>
        </is>
      </c>
      <c r="F60" s="109" t="n">
        <v>41.352</v>
      </c>
    </row>
    <row r="61">
      <c r="C61" s="1" t="inlineStr">
        <is>
          <t>V017</t>
        </is>
      </c>
      <c r="D61" s="20" t="inlineStr">
        <is>
          <t>Součet</t>
        </is>
      </c>
      <c r="F61" s="110" t="n">
        <v>41.352</v>
      </c>
    </row>
    <row r="62">
      <c r="C62" s="20" t="inlineStr">
        <is>
          <t>V018</t>
        </is>
      </c>
      <c r="D62" s="47" t="inlineStr">
        <is>
          <t>Geotextília FILTEK 300 pod lôžka (dno rýh + plocha dosky + terasa + pätky)</t>
        </is>
      </c>
      <c r="E62" s="46" t="inlineStr">
        <is>
          <t>m2</t>
        </is>
      </c>
      <c r="F62" s="108" t="n">
        <v>298.714</v>
      </c>
    </row>
    <row r="63">
      <c r="D63" s="91" t="inlineStr">
        <is>
          <t>0,7 × 95,36+196,827+32,78+0,36+0,7 × 2,15+0,49</t>
        </is>
      </c>
      <c r="F63" s="109" t="n">
        <v>298.714</v>
      </c>
    </row>
    <row r="64">
      <c r="C64" s="1" t="inlineStr">
        <is>
          <t>V018</t>
        </is>
      </c>
      <c r="D64" s="20" t="inlineStr">
        <is>
          <t>Součet</t>
        </is>
      </c>
      <c r="F64" s="110" t="n">
        <v>298.714</v>
      </c>
    </row>
    <row r="65">
      <c r="C65" s="20" t="inlineStr">
        <is>
          <t>V019</t>
        </is>
      </c>
      <c r="D65" s="47" t="inlineStr">
        <is>
          <t>DT30 s výplňou C20/25: 96,56 × 0,50 × 0,30</t>
        </is>
      </c>
      <c r="E65" s="46" t="inlineStr">
        <is>
          <t>m3</t>
        </is>
      </c>
      <c r="F65" s="108" t="n">
        <v>14.484</v>
      </c>
    </row>
    <row r="66">
      <c r="D66" s="91" t="inlineStr">
        <is>
          <t>96,56 × 0,5 × 0,3</t>
        </is>
      </c>
      <c r="F66" s="109" t="n">
        <v>14.484</v>
      </c>
    </row>
    <row r="67">
      <c r="C67" s="1" t="inlineStr">
        <is>
          <t>V019</t>
        </is>
      </c>
      <c r="D67" s="20" t="inlineStr">
        <is>
          <t>Součet</t>
        </is>
      </c>
      <c r="F67" s="110" t="n">
        <v>14.484</v>
      </c>
    </row>
    <row r="68">
      <c r="C68" s="20" t="inlineStr">
        <is>
          <t>V020</t>
        </is>
      </c>
      <c r="D68" s="47" t="inlineStr">
        <is>
          <t>DT25: okraj terasy 1 rad 17,61×0,25 + steny terasy (1,75 + 1,00) × 3,38 výšky</t>
        </is>
      </c>
      <c r="E68" s="46" t="inlineStr">
        <is>
          <t>m3</t>
        </is>
      </c>
      <c r="F68" s="108" t="n">
        <v>3.424</v>
      </c>
    </row>
    <row r="69">
      <c r="D69" s="91" t="inlineStr">
        <is>
          <t>17,61 × 0,25 × 0,25+(1,75+1,0) × 3,38 × 0,25</t>
        </is>
      </c>
      <c r="F69" s="109" t="n">
        <v>3.424</v>
      </c>
    </row>
    <row r="70">
      <c r="C70" s="1" t="inlineStr">
        <is>
          <t>V020</t>
        </is>
      </c>
      <c r="D70" s="20" t="inlineStr">
        <is>
          <t>Součet</t>
        </is>
      </c>
      <c r="F70" s="110" t="n">
        <v>3.424</v>
      </c>
    </row>
    <row r="71">
      <c r="C71" s="20" t="inlineStr">
        <is>
          <t>V021</t>
        </is>
      </c>
      <c r="D71" s="47" t="inlineStr">
        <is>
          <t>Základová doska C20/25 hr. 150 cez celý pôdorys muriva</t>
        </is>
      </c>
      <c r="E71" s="46" t="inlineStr">
        <is>
          <t>m3</t>
        </is>
      </c>
      <c r="F71" s="108" t="n">
        <v>33.869</v>
      </c>
    </row>
    <row r="72">
      <c r="D72" s="91" t="inlineStr">
        <is>
          <t>225,795 × 0,15</t>
        </is>
      </c>
      <c r="F72" s="109" t="n">
        <v>33.869</v>
      </c>
    </row>
    <row r="73">
      <c r="C73" s="1" t="inlineStr">
        <is>
          <t>V021</t>
        </is>
      </c>
      <c r="D73" s="20" t="inlineStr">
        <is>
          <t>Součet</t>
        </is>
      </c>
      <c r="F73" s="110" t="n">
        <v>33.869</v>
      </c>
    </row>
    <row r="74">
      <c r="C74" s="20" t="inlineStr">
        <is>
          <t>V022</t>
        </is>
      </c>
      <c r="D74" s="47" t="inlineStr">
        <is>
          <t>Doska terasy C16/20 hr. 150</t>
        </is>
      </c>
      <c r="E74" s="46" t="inlineStr">
        <is>
          <t>m3</t>
        </is>
      </c>
      <c r="F74" s="108" t="n">
        <v>4.917</v>
      </c>
    </row>
    <row r="75">
      <c r="D75" s="91" t="inlineStr">
        <is>
          <t>32,78 × 0,15</t>
        </is>
      </c>
      <c r="F75" s="109" t="n">
        <v>4.917</v>
      </c>
    </row>
    <row r="76">
      <c r="C76" s="1" t="inlineStr">
        <is>
          <t>V022</t>
        </is>
      </c>
      <c r="D76" s="20" t="inlineStr">
        <is>
          <t>Součet</t>
        </is>
      </c>
      <c r="F76" s="110" t="n">
        <v>4.917</v>
      </c>
    </row>
    <row r="77">
      <c r="C77" s="20" t="inlineStr">
        <is>
          <t>V023</t>
        </is>
      </c>
      <c r="D77" s="47" t="inlineStr">
        <is>
          <t>Výška muriva od dosky -0,220 po spodok venca +2,530</t>
        </is>
      </c>
      <c r="E77" s="46" t="inlineStr">
        <is>
          <t>m</t>
        </is>
      </c>
      <c r="F77" s="108" t="n">
        <v>2.75</v>
      </c>
    </row>
    <row r="78">
      <c r="D78" s="91" t="inlineStr">
        <is>
          <t>2,53+0,22</t>
        </is>
      </c>
      <c r="F78" s="109" t="n">
        <v>2.75</v>
      </c>
    </row>
    <row r="79">
      <c r="C79" s="1" t="inlineStr">
        <is>
          <t>V023</t>
        </is>
      </c>
      <c r="D79" s="20" t="inlineStr">
        <is>
          <t>Součet</t>
        </is>
      </c>
      <c r="F79" s="110" t="n">
        <v>2.75</v>
      </c>
    </row>
    <row r="80">
      <c r="C80" s="20" t="inlineStr">
        <is>
          <t>V024</t>
        </is>
      </c>
      <c r="D80" s="47" t="inlineStr">
        <is>
          <t>Plocha vonkajších otvorov z výpisu 012</t>
        </is>
      </c>
      <c r="E80" s="46" t="inlineStr">
        <is>
          <t>m2</t>
        </is>
      </c>
      <c r="F80" s="108" t="n">
        <v>51.39</v>
      </c>
    </row>
    <row r="81">
      <c r="D81" s="91" t="inlineStr">
        <is>
          <t>2,175 × 2,28+1,0 × 2,28+1,025 × 2,28+1,5 × 1,38+2 × 1,95 × (1,7+3,02) / 2+5,5 × 2,28+3 × 2,0 × 2,28+0,75 × 1,08+1,0 × 1,08+1,625 × 1,08+0,625 × 1,08</t>
        </is>
      </c>
      <c r="F81" s="109" t="n">
        <v>51.39</v>
      </c>
    </row>
    <row r="82">
      <c r="C82" s="1" t="inlineStr">
        <is>
          <t>V024</t>
        </is>
      </c>
      <c r="D82" s="20" t="inlineStr">
        <is>
          <t>Součet</t>
        </is>
      </c>
      <c r="F82" s="110" t="n">
        <v>51.39</v>
      </c>
    </row>
    <row r="83">
      <c r="C83" s="20" t="inlineStr">
        <is>
          <t>V025</t>
        </is>
      </c>
      <c r="D83" s="47" t="inlineStr">
        <is>
          <t>Štíty Porotherm 30: nočné krídlo 2 × 0,5 × 7,5 × 3,75·tg35° + denné krídlo 0,5 × 6,5 × 3,25·tg35°</t>
        </is>
      </c>
      <c r="E83" s="46" t="inlineStr">
        <is>
          <t>m2</t>
        </is>
      </c>
      <c r="F83" s="108" t="n">
        <v>27.089</v>
      </c>
    </row>
    <row r="84">
      <c r="D84" s="91" t="inlineStr">
        <is>
          <t>2 × 0,5 × 7,5 × 3,75 × 0,7002+0,5 × 6,5 × 3,25 × 0,7002</t>
        </is>
      </c>
      <c r="F84" s="109" t="n">
        <v>27.089</v>
      </c>
    </row>
    <row r="85">
      <c r="C85" s="1" t="inlineStr">
        <is>
          <t>V025</t>
        </is>
      </c>
      <c r="D85" s="20" t="inlineStr">
        <is>
          <t>Součet</t>
        </is>
      </c>
      <c r="F85" s="110" t="n">
        <v>27.089</v>
      </c>
    </row>
    <row r="86">
      <c r="C86" s="20" t="inlineStr">
        <is>
          <t>V026</t>
        </is>
      </c>
      <c r="D86" s="47" t="inlineStr">
        <is>
          <t>Murivo Porotherm 30 Profi: (obvod 76,86 + vnútorné 19,70) × 2,75 + štíty - otvory, × 0,30 - preklady</t>
        </is>
      </c>
      <c r="E86" s="46" t="inlineStr">
        <is>
          <t>m3</t>
        </is>
      </c>
      <c r="F86" s="108" t="n">
        <v>70.41200000000001</v>
      </c>
    </row>
    <row r="87">
      <c r="D87" s="91" t="inlineStr">
        <is>
          <t>((76,86+19,7) × 2,75+27,089-51,39) × 0,3-1,96</t>
        </is>
      </c>
      <c r="F87" s="109" t="n">
        <v>70.41200000000001</v>
      </c>
    </row>
    <row r="88">
      <c r="C88" s="1" t="inlineStr">
        <is>
          <t>V026</t>
        </is>
      </c>
      <c r="D88" s="20" t="inlineStr">
        <is>
          <t>Součet</t>
        </is>
      </c>
      <c r="F88" s="110" t="n">
        <v>70.41200000000001</v>
      </c>
    </row>
    <row r="89">
      <c r="C89" s="20" t="inlineStr">
        <is>
          <t>V027</t>
        </is>
      </c>
      <c r="D89" s="47" t="inlineStr">
        <is>
          <t>Priečky Ytong 150 (súčet obvodov miestností 220,40 - vnútorné líce 75,66 - 2 × 19,70) / 2</t>
        </is>
      </c>
      <c r="E89" s="46" t="inlineStr">
        <is>
          <t>m</t>
        </is>
      </c>
      <c r="F89" s="108" t="n">
        <v>52.67</v>
      </c>
    </row>
    <row r="90">
      <c r="D90" s="91" t="inlineStr">
        <is>
          <t>(220,4-75,66-2 × 19,7) / 2</t>
        </is>
      </c>
      <c r="F90" s="109" t="n">
        <v>52.67</v>
      </c>
    </row>
    <row r="91">
      <c r="C91" s="1" t="inlineStr">
        <is>
          <t>V027</t>
        </is>
      </c>
      <c r="D91" s="20" t="inlineStr">
        <is>
          <t>Součet</t>
        </is>
      </c>
      <c r="F91" s="110" t="n">
        <v>52.67</v>
      </c>
    </row>
    <row r="92">
      <c r="C92" s="20" t="inlineStr">
        <is>
          <t>V028</t>
        </is>
      </c>
      <c r="D92" s="47" t="inlineStr">
        <is>
          <t>Priečky Ytong 150: 52,67 × 3,12 (-0,220 až +2,900 podhľad) - dvere D3-D7</t>
        </is>
      </c>
      <c r="E92" s="46" t="inlineStr">
        <is>
          <t>m2</t>
        </is>
      </c>
      <c r="F92" s="108" t="n">
        <v>145.695</v>
      </c>
    </row>
    <row r="93">
      <c r="D93" s="91" t="inlineStr">
        <is>
          <t>52,67 × 3,12-(1,375 × 2,2+0,6 × 2,1+5 × 0,8 × 2,1+3 × 0,7 × 2,1+0,7 × 2,2)</t>
        </is>
      </c>
      <c r="F93" s="109" t="n">
        <v>145.695</v>
      </c>
    </row>
    <row r="94">
      <c r="C94" s="1" t="inlineStr">
        <is>
          <t>V028</t>
        </is>
      </c>
      <c r="D94" s="20" t="inlineStr">
        <is>
          <t>Součet</t>
        </is>
      </c>
      <c r="F94" s="110" t="n">
        <v>145.695</v>
      </c>
    </row>
    <row r="95">
      <c r="C95" s="20" t="inlineStr">
        <is>
          <t>V029</t>
        </is>
      </c>
      <c r="D95" s="47" t="inlineStr">
        <is>
          <t>Veniec 240/250 na nosných múroch</t>
        </is>
      </c>
      <c r="E95" s="46" t="inlineStr">
        <is>
          <t>m</t>
        </is>
      </c>
      <c r="F95" s="108" t="n">
        <v>96.56</v>
      </c>
    </row>
    <row r="96">
      <c r="D96" s="91" t="inlineStr">
        <is>
          <t>76,86+19,7</t>
        </is>
      </c>
      <c r="F96" s="109" t="n">
        <v>96.56</v>
      </c>
    </row>
    <row r="97">
      <c r="C97" s="1" t="inlineStr">
        <is>
          <t>V029</t>
        </is>
      </c>
      <c r="D97" s="20" t="inlineStr">
        <is>
          <t>Součet</t>
        </is>
      </c>
      <c r="F97" s="110" t="n">
        <v>96.56</v>
      </c>
    </row>
    <row r="98">
      <c r="C98" s="20" t="inlineStr">
        <is>
          <t>V030</t>
        </is>
      </c>
      <c r="D98" s="47" t="inlineStr">
        <is>
          <t>Betón venca 0,24 × 0,25 × 96,56</t>
        </is>
      </c>
      <c r="E98" s="46" t="inlineStr">
        <is>
          <t>m3</t>
        </is>
      </c>
      <c r="F98" s="108" t="n">
        <v>5.794</v>
      </c>
    </row>
    <row r="99">
      <c r="D99" s="91" t="inlineStr">
        <is>
          <t>0,24 × 0,25 × 96,56</t>
        </is>
      </c>
      <c r="F99" s="109" t="n">
        <v>5.794</v>
      </c>
    </row>
    <row r="100">
      <c r="C100" s="1" t="inlineStr">
        <is>
          <t>V030</t>
        </is>
      </c>
      <c r="D100" s="20" t="inlineStr">
        <is>
          <t>Součet</t>
        </is>
      </c>
      <c r="F100" s="110" t="n">
        <v>5.794</v>
      </c>
    </row>
    <row r="101">
      <c r="C101" s="20" t="inlineStr">
        <is>
          <t>V031</t>
        </is>
      </c>
      <c r="D101" s="47" t="inlineStr">
        <is>
          <t>Debnenie venca: vnútorné líce 0,25 × (75,66 + 2 × 19,70) + vonkajšie 0,25 × 78,06</t>
        </is>
      </c>
      <c r="E101" s="46" t="inlineStr">
        <is>
          <t>m2</t>
        </is>
      </c>
      <c r="F101" s="108" t="n">
        <v>48.28</v>
      </c>
    </row>
    <row r="102">
      <c r="D102" s="91" t="inlineStr">
        <is>
          <t>0,25 × (75,66+2 × 19,7)+0,25 × 78,06</t>
        </is>
      </c>
      <c r="F102" s="109" t="n">
        <v>48.28</v>
      </c>
    </row>
    <row r="103">
      <c r="C103" s="1" t="inlineStr">
        <is>
          <t>V031</t>
        </is>
      </c>
      <c r="D103" s="20" t="inlineStr">
        <is>
          <t>Součet</t>
        </is>
      </c>
      <c r="F103" s="110" t="n">
        <v>48.28</v>
      </c>
    </row>
    <row r="104">
      <c r="C104" s="20" t="inlineStr">
        <is>
          <t>V032</t>
        </is>
      </c>
      <c r="D104" s="47" t="inlineStr">
        <is>
          <t>ŽB preklady pod vencom: ŽB-1 6,00 × 0,24 × 0,25 + 2 × ŽB-2 2,45 × 0,24 × 0,25</t>
        </is>
      </c>
      <c r="E104" s="46" t="inlineStr">
        <is>
          <t>m3</t>
        </is>
      </c>
      <c r="F104" s="108" t="n">
        <v>0.654</v>
      </c>
    </row>
    <row r="105">
      <c r="D105" s="91" t="inlineStr">
        <is>
          <t>6,0 × 0,24 × 0,25+2 × 2,45 × 0,24 × 0,25</t>
        </is>
      </c>
      <c r="F105" s="109" t="n">
        <v>0.654</v>
      </c>
    </row>
    <row r="106">
      <c r="C106" s="1" t="inlineStr">
        <is>
          <t>V032</t>
        </is>
      </c>
      <c r="D106" s="20" t="inlineStr">
        <is>
          <t>Součet</t>
        </is>
      </c>
      <c r="F106" s="110" t="n">
        <v>0.654</v>
      </c>
    </row>
    <row r="107">
      <c r="C107" s="20" t="inlineStr">
        <is>
          <t>V033</t>
        </is>
      </c>
      <c r="D107" s="47" t="inlineStr">
        <is>
          <t>Debnenie ŽB prekladov: ŽB-1 5,5×0,24 + 2×6,0×0,25; 2× ŽB-2 (1,95×0,24 + 2×2,45×0,25)</t>
        </is>
      </c>
      <c r="E107" s="46" t="inlineStr">
        <is>
          <t>m2</t>
        </is>
      </c>
      <c r="F107" s="108" t="n">
        <v>7.706</v>
      </c>
    </row>
    <row r="108">
      <c r="D108" s="91" t="inlineStr">
        <is>
          <t>5,5 × 0,24+2 × 6,0 × 0,25+2 × (1,95 × 0,24+2 × 2,45 × 0,25)</t>
        </is>
      </c>
      <c r="F108" s="109" t="n">
        <v>7.706</v>
      </c>
    </row>
    <row r="109">
      <c r="C109" s="1" t="inlineStr">
        <is>
          <t>V033</t>
        </is>
      </c>
      <c r="D109" s="20" t="inlineStr">
        <is>
          <t>Součet</t>
        </is>
      </c>
      <c r="F109" s="110" t="n">
        <v>7.706</v>
      </c>
    </row>
    <row r="110">
      <c r="C110" s="20" t="inlineStr">
        <is>
          <t>V034</t>
        </is>
      </c>
      <c r="D110" s="47" t="inlineStr">
        <is>
          <t>Skladba P1 (1.02, 1.03, 1.04, 1.05, 1.06, 1.08, 1.09, 1.17)</t>
        </is>
      </c>
      <c r="E110" s="46" t="inlineStr">
        <is>
          <t>m2</t>
        </is>
      </c>
      <c r="F110" s="108" t="n">
        <v>106.54</v>
      </c>
    </row>
    <row r="111">
      <c r="D111" s="91" t="inlineStr">
        <is>
          <t>11,44+1,70+20,69+52,27+5,94+7,60+1,90+5,00</t>
        </is>
      </c>
      <c r="F111" s="109" t="n">
        <v>106.54</v>
      </c>
    </row>
    <row r="112">
      <c r="C112" s="1" t="inlineStr">
        <is>
          <t>V034</t>
        </is>
      </c>
      <c r="D112" s="20" t="inlineStr">
        <is>
          <t>Součet</t>
        </is>
      </c>
      <c r="F112" s="110" t="n">
        <v>106.54</v>
      </c>
    </row>
    <row r="113">
      <c r="C113" s="20" t="inlineStr">
        <is>
          <t>V035</t>
        </is>
      </c>
      <c r="D113" s="47" t="inlineStr">
        <is>
          <t>Skladba P2 kúpeľne (1.07, 1.15)</t>
        </is>
      </c>
      <c r="E113" s="46" t="inlineStr">
        <is>
          <t>m2</t>
        </is>
      </c>
      <c r="F113" s="108" t="n">
        <v>17.93</v>
      </c>
    </row>
    <row r="114">
      <c r="D114" s="91" t="inlineStr">
        <is>
          <t>12,23+5,70</t>
        </is>
      </c>
      <c r="F114" s="109" t="n">
        <v>17.93</v>
      </c>
    </row>
    <row r="115">
      <c r="C115" s="1" t="inlineStr">
        <is>
          <t>V035</t>
        </is>
      </c>
      <c r="D115" s="20" t="inlineStr">
        <is>
          <t>Součet</t>
        </is>
      </c>
      <c r="F115" s="110" t="n">
        <v>17.93</v>
      </c>
    </row>
    <row r="116">
      <c r="C116" s="20" t="inlineStr">
        <is>
          <t>V036</t>
        </is>
      </c>
      <c r="D116" s="47" t="inlineStr">
        <is>
          <t>Skladba P3 laminát (1.10, 1.11, 1.12, 1.13, 1.14, 1.16)</t>
        </is>
      </c>
      <c r="E116" s="46" t="inlineStr">
        <is>
          <t>m2</t>
        </is>
      </c>
      <c r="F116" s="108" t="n">
        <v>61.98</v>
      </c>
    </row>
    <row r="117">
      <c r="D117" s="91" t="inlineStr">
        <is>
          <t>5,95+12,42+5,95+12,25+15,91+9,50</t>
        </is>
      </c>
      <c r="F117" s="109" t="n">
        <v>61.98</v>
      </c>
    </row>
    <row r="118">
      <c r="C118" s="1" t="inlineStr">
        <is>
          <t>V036</t>
        </is>
      </c>
      <c r="D118" s="20" t="inlineStr">
        <is>
          <t>Součet</t>
        </is>
      </c>
      <c r="F118" s="110" t="n">
        <v>61.98</v>
      </c>
    </row>
    <row r="119">
      <c r="C119" s="20" t="inlineStr">
        <is>
          <t>V037</t>
        </is>
      </c>
      <c r="D119" s="47" t="inlineStr">
        <is>
          <t>Podlahová plocha 1.02-1.17</t>
        </is>
      </c>
      <c r="E119" s="46" t="inlineStr">
        <is>
          <t>m2</t>
        </is>
      </c>
      <c r="F119" s="108" t="n">
        <v>186.45</v>
      </c>
    </row>
    <row r="120">
      <c r="D120" s="91" t="inlineStr">
        <is>
          <t>106,54+17,93+61,98</t>
        </is>
      </c>
      <c r="F120" s="109" t="n">
        <v>186.45</v>
      </c>
    </row>
    <row r="121">
      <c r="C121" s="1" t="inlineStr">
        <is>
          <t>V037</t>
        </is>
      </c>
      <c r="D121" s="20" t="inlineStr">
        <is>
          <t>Součet</t>
        </is>
      </c>
      <c r="F121" s="110" t="n">
        <v>186.45</v>
      </c>
    </row>
    <row r="122">
      <c r="C122" s="20" t="inlineStr">
        <is>
          <t>V038</t>
        </is>
      </c>
      <c r="D122" s="47" t="inlineStr">
        <is>
          <t>Súčet obvodov miestností 1.02-1.17</t>
        </is>
      </c>
      <c r="E122" s="46" t="inlineStr">
        <is>
          <t>m</t>
        </is>
      </c>
      <c r="F122" s="108" t="n">
        <v>220.4</v>
      </c>
    </row>
    <row r="123">
      <c r="D123" s="91" t="inlineStr">
        <is>
          <t>14,80+5,40+32,70+31,80+10,20+14,40+11,60+5,90+9,95+14,10+9,95+14,00+16,20+9,70+10,70+9,00</t>
        </is>
      </c>
      <c r="F123" s="109" t="n">
        <v>220.4</v>
      </c>
    </row>
    <row r="124">
      <c r="C124" s="1" t="inlineStr">
        <is>
          <t>V038</t>
        </is>
      </c>
      <c r="D124" s="20" t="inlineStr">
        <is>
          <t>Součet</t>
        </is>
      </c>
      <c r="F124" s="110" t="n">
        <v>220.4</v>
      </c>
    </row>
    <row r="125">
      <c r="C125" s="20" t="inlineStr">
        <is>
          <t>V039</t>
        </is>
      </c>
      <c r="D125" s="47" t="inlineStr">
        <is>
          <t>Sokel z dlažby 100 mm (1.02, 1.04, 1.05, 1.08, 1.09, 1.17)</t>
        </is>
      </c>
      <c r="E125" s="46" t="inlineStr">
        <is>
          <t>m</t>
        </is>
      </c>
      <c r="F125" s="108" t="n">
        <v>105.8</v>
      </c>
    </row>
    <row r="126">
      <c r="D126" s="91" t="inlineStr">
        <is>
          <t>14,80+32,70+31,80+11,60+5,90+9,00</t>
        </is>
      </c>
      <c r="F126" s="109" t="n">
        <v>105.8</v>
      </c>
    </row>
    <row r="127">
      <c r="C127" s="1" t="inlineStr">
        <is>
          <t>V039</t>
        </is>
      </c>
      <c r="D127" s="20" t="inlineStr">
        <is>
          <t>Součet</t>
        </is>
      </c>
      <c r="F127" s="110" t="n">
        <v>105.8</v>
      </c>
    </row>
    <row r="128">
      <c r="C128" s="20" t="inlineStr">
        <is>
          <t>V040</t>
        </is>
      </c>
      <c r="D128" s="47" t="inlineStr">
        <is>
          <t>PVC sokel 70 mm (1.10-1.14, 1.16)</t>
        </is>
      </c>
      <c r="E128" s="46" t="inlineStr">
        <is>
          <t>m</t>
        </is>
      </c>
      <c r="F128" s="108" t="n">
        <v>74.90000000000001</v>
      </c>
    </row>
    <row r="129">
      <c r="D129" s="91" t="inlineStr">
        <is>
          <t>9,95+14,10+9,95+14,00+16,20+10,70</t>
        </is>
      </c>
      <c r="F129" s="109" t="n">
        <v>74.90000000000001</v>
      </c>
    </row>
    <row r="130">
      <c r="C130" s="1" t="inlineStr">
        <is>
          <t>V040</t>
        </is>
      </c>
      <c r="D130" s="20" t="inlineStr">
        <is>
          <t>Součet</t>
        </is>
      </c>
      <c r="F130" s="110" t="n">
        <v>74.90000000000001</v>
      </c>
    </row>
    <row r="131">
      <c r="C131" s="20" t="inlineStr">
        <is>
          <t>V041</t>
        </is>
      </c>
      <c r="D131" s="47" t="inlineStr">
        <is>
          <t>Keramický obklad: 1.03 (5,40×2,80 - D4), 1.07 (14,40×2,80 - D5 - O1 - O8), 1.15 (9,70×2,80 - D6 - O6), 1.06 (10,20×1,50 - D7), kuchyňa (3,45+2,97)×1,50</t>
        </is>
      </c>
      <c r="E131" s="46" t="inlineStr">
        <is>
          <t>m2</t>
        </is>
      </c>
      <c r="F131" s="108" t="n">
        <v>97.16800000000001</v>
      </c>
    </row>
    <row r="132">
      <c r="D132" s="91" t="inlineStr">
        <is>
          <t>(5,4 × 2,8-0,6 × 2,1)+(14,4 × 2,8-0,8 × 2,1-1,025 × 2,28-1,625 × 1,08)+(9,7 × 2,8-0,7 × 2,1-0,75 × 1,08)+(10,2 × 1,5-0,7 × 1,5)+(3,45+2,97) × 1,5</t>
        </is>
      </c>
      <c r="F132" s="109" t="n">
        <v>97.16800000000001</v>
      </c>
    </row>
    <row r="133">
      <c r="C133" s="1" t="inlineStr">
        <is>
          <t>V041</t>
        </is>
      </c>
      <c r="D133" s="20" t="inlineStr">
        <is>
          <t>Součet</t>
        </is>
      </c>
      <c r="F133" s="110" t="n">
        <v>97.16800000000001</v>
      </c>
    </row>
    <row r="134">
      <c r="C134" s="20" t="inlineStr">
        <is>
          <t>V042</t>
        </is>
      </c>
      <c r="D134" s="47" t="inlineStr">
        <is>
          <t>Vnútorné omietky stien: (obvody bez 1.05) × 2,80 + 1.05 (31,80 × 2,78 + štít 6,10) - dvere 2× - vonkajšie otvory + vnútorné ostenia 78,67 × 0,15</t>
        </is>
      </c>
      <c r="E134" s="46" t="inlineStr">
        <is>
          <t>m2</t>
        </is>
      </c>
      <c r="F134" s="108" t="n">
        <v>545.715</v>
      </c>
    </row>
    <row r="135">
      <c r="D135" s="91" t="inlineStr">
        <is>
          <t>(220,4-31,8) × 2,8+31,8 × 2,78+6,1-2 × 18,64-51,39+78,67 × 0,15</t>
        </is>
      </c>
      <c r="F135" s="109" t="n">
        <v>545.715</v>
      </c>
    </row>
    <row r="136">
      <c r="C136" s="1" t="inlineStr">
        <is>
          <t>V042</t>
        </is>
      </c>
      <c r="D136" s="20" t="inlineStr">
        <is>
          <t>Součet</t>
        </is>
      </c>
      <c r="F136" s="110" t="n">
        <v>545.715</v>
      </c>
    </row>
    <row r="137">
      <c r="C137" s="20" t="inlineStr">
        <is>
          <t>V043</t>
        </is>
      </c>
      <c r="D137" s="47" t="inlineStr">
        <is>
          <t>Štuková omietka a maľba stien (omietky - obklad)</t>
        </is>
      </c>
      <c r="E137" s="46" t="inlineStr">
        <is>
          <t>m2</t>
        </is>
      </c>
      <c r="F137" s="108" t="n">
        <v>448.547</v>
      </c>
    </row>
    <row r="138">
      <c r="D138" s="91" t="inlineStr">
        <is>
          <t>545,715-97,168</t>
        </is>
      </c>
      <c r="F138" s="109" t="n">
        <v>448.547</v>
      </c>
    </row>
    <row r="139">
      <c r="C139" s="1" t="inlineStr">
        <is>
          <t>V043</t>
        </is>
      </c>
      <c r="D139" s="20" t="inlineStr">
        <is>
          <t>Součet</t>
        </is>
      </c>
      <c r="F139" s="110" t="n">
        <v>448.547</v>
      </c>
    </row>
    <row r="140">
      <c r="C140" s="20" t="inlineStr">
        <is>
          <t>V044</t>
        </is>
      </c>
      <c r="D140" s="47" t="inlineStr">
        <is>
          <t>SDK podhľad D112 (plocha 1.02-1.17 bez 1.05)</t>
        </is>
      </c>
      <c r="E140" s="46" t="inlineStr">
        <is>
          <t>m2</t>
        </is>
      </c>
      <c r="F140" s="108" t="n">
        <v>134.18</v>
      </c>
    </row>
    <row r="141">
      <c r="D141" s="91" t="inlineStr">
        <is>
          <t>186,45-52,27</t>
        </is>
      </c>
      <c r="F141" s="109" t="n">
        <v>134.18</v>
      </c>
    </row>
    <row r="142">
      <c r="C142" s="1" t="inlineStr">
        <is>
          <t>V044</t>
        </is>
      </c>
      <c r="D142" s="20" t="inlineStr">
        <is>
          <t>Součet</t>
        </is>
      </c>
      <c r="F142" s="110" t="n">
        <v>134.18</v>
      </c>
    </row>
    <row r="143">
      <c r="C143" s="20" t="inlineStr">
        <is>
          <t>V045</t>
        </is>
      </c>
      <c r="D143" s="47" t="inlineStr">
        <is>
          <t>z toho GKBI (1.03, 1.07, 1.15)</t>
        </is>
      </c>
      <c r="E143" s="46" t="inlineStr">
        <is>
          <t>m2</t>
        </is>
      </c>
      <c r="F143" s="108" t="n">
        <v>19.63</v>
      </c>
    </row>
    <row r="144">
      <c r="D144" s="91" t="inlineStr">
        <is>
          <t>1,70+12,23+5,70</t>
        </is>
      </c>
      <c r="F144" s="109" t="n">
        <v>19.63</v>
      </c>
    </row>
    <row r="145">
      <c r="C145" s="1" t="inlineStr">
        <is>
          <t>V045</t>
        </is>
      </c>
      <c r="D145" s="20" t="inlineStr">
        <is>
          <t>Součet</t>
        </is>
      </c>
      <c r="F145" s="110" t="n">
        <v>19.63</v>
      </c>
    </row>
    <row r="146">
      <c r="C146" s="20" t="inlineStr">
        <is>
          <t>V046</t>
        </is>
      </c>
      <c r="D146" s="47" t="inlineStr">
        <is>
          <t>SDK medzi krokvami v 1.05 (52,27 / cos 35°)</t>
        </is>
      </c>
      <c r="E146" s="46" t="inlineStr">
        <is>
          <t>m2</t>
        </is>
      </c>
      <c r="F146" s="108" t="n">
        <v>63.81</v>
      </c>
    </row>
    <row r="147">
      <c r="D147" s="91" t="inlineStr">
        <is>
          <t>52,27 / 0,81915</t>
        </is>
      </c>
      <c r="F147" s="109" t="n">
        <v>63.81</v>
      </c>
    </row>
    <row r="148">
      <c r="C148" s="1" t="inlineStr">
        <is>
          <t>V046</t>
        </is>
      </c>
      <c r="D148" s="20" t="inlineStr">
        <is>
          <t>Součet</t>
        </is>
      </c>
      <c r="F148" s="110" t="n">
        <v>63.81</v>
      </c>
    </row>
    <row r="149">
      <c r="C149" s="20" t="inlineStr">
        <is>
          <t>V047</t>
        </is>
      </c>
      <c r="D149" s="47" t="inlineStr">
        <is>
          <t>Šikmá strecha 35°: (21,205 × 7,86 + 10,74 × 6,86) / cos 35°</t>
        </is>
      </c>
      <c r="E149" s="46" t="inlineStr">
        <is>
          <t>m2</t>
        </is>
      </c>
      <c r="F149" s="108" t="n">
        <v>293.411</v>
      </c>
    </row>
    <row r="150">
      <c r="D150" s="91" t="inlineStr">
        <is>
          <t>(21,205 × 7,86+10,74 × 6,86) / 0,81915</t>
        </is>
      </c>
      <c r="F150" s="109" t="n">
        <v>293.411</v>
      </c>
    </row>
    <row r="151">
      <c r="C151" s="1" t="inlineStr">
        <is>
          <t>V047</t>
        </is>
      </c>
      <c r="D151" s="20" t="inlineStr">
        <is>
          <t>Součet</t>
        </is>
      </c>
      <c r="F151" s="110" t="n">
        <v>293.411</v>
      </c>
    </row>
    <row r="152">
      <c r="C152" s="20" t="inlineStr">
        <is>
          <t>V048</t>
        </is>
      </c>
      <c r="D152" s="47" t="inlineStr">
        <is>
          <t>Ploché strechy S3/S4 (vstup 4,00 × 1,41; terasa 7,62 × 3,35 + 1,00 × 6,64)</t>
        </is>
      </c>
      <c r="E152" s="46" t="inlineStr">
        <is>
          <t>m2</t>
        </is>
      </c>
      <c r="F152" s="108" t="n">
        <v>37.807</v>
      </c>
    </row>
    <row r="153">
      <c r="D153" s="91" t="inlineStr">
        <is>
          <t>4,0 × 1,41+7,62 × 3,35+1,0 × 6,64</t>
        </is>
      </c>
      <c r="F153" s="109" t="n">
        <v>37.807</v>
      </c>
    </row>
    <row r="154">
      <c r="C154" s="1" t="inlineStr">
        <is>
          <t>V048</t>
        </is>
      </c>
      <c r="D154" s="20" t="inlineStr">
        <is>
          <t>Součet</t>
        </is>
      </c>
      <c r="F154" s="110" t="n">
        <v>37.807</v>
      </c>
    </row>
    <row r="155">
      <c r="C155" s="20" t="inlineStr">
        <is>
          <t>V049</t>
        </is>
      </c>
      <c r="D155" s="47" t="inlineStr">
        <is>
          <t>Obvod v osi zateplenia 180 mm (V002 + 8 × 0,09)</t>
        </is>
      </c>
      <c r="E155" s="46" t="inlineStr">
        <is>
          <t>m</t>
        </is>
      </c>
      <c r="F155" s="108" t="n">
        <v>78.78</v>
      </c>
    </row>
    <row r="156">
      <c r="D156" s="91" t="inlineStr">
        <is>
          <t>78,06+8 × 0,09</t>
        </is>
      </c>
      <c r="F156" s="109" t="n">
        <v>78.78</v>
      </c>
    </row>
    <row r="157">
      <c r="C157" s="1" t="inlineStr">
        <is>
          <t>V049</t>
        </is>
      </c>
      <c r="D157" s="20" t="inlineStr">
        <is>
          <t>Součet</t>
        </is>
      </c>
      <c r="F157" s="110" t="n">
        <v>78.78</v>
      </c>
    </row>
    <row r="158">
      <c r="C158" s="20" t="inlineStr">
        <is>
          <t>V050</t>
        </is>
      </c>
      <c r="D158" s="47" t="inlineStr">
        <is>
          <t>ETICS EPS grafit 180: 78,78 × 2,78 + štíty (2 × 10,82 + 8,24) - otvory - zóna komína (MW)</t>
        </is>
      </c>
      <c r="E158" s="46" t="inlineStr">
        <is>
          <t>m2</t>
        </is>
      </c>
      <c r="F158" s="108" t="n">
        <v>187.938</v>
      </c>
    </row>
    <row r="159">
      <c r="D159" s="91" t="inlineStr">
        <is>
          <t>78,78 × 2,78+2 × 10,82+8,24-51,39-9,56</t>
        </is>
      </c>
      <c r="F159" s="109" t="n">
        <v>187.938</v>
      </c>
    </row>
    <row r="160">
      <c r="C160" s="1" t="inlineStr">
        <is>
          <t>V050</t>
        </is>
      </c>
      <c r="D160" s="20" t="inlineStr">
        <is>
          <t>Součet</t>
        </is>
      </c>
      <c r="F160" s="110" t="n">
        <v>187.938</v>
      </c>
    </row>
    <row r="161">
      <c r="C161" s="20" t="inlineStr">
        <is>
          <t>V051</t>
        </is>
      </c>
      <c r="D161" s="47" t="inlineStr">
        <is>
          <t>ETICS MW 180 komínové teleso: čelo 2,0 × 6,92 + boky 2 × 0,63 × 3,90 + nad strechou 2,0 × 2,0 + 2 × 0,3 × 2,0</t>
        </is>
      </c>
      <c r="E161" s="46" t="inlineStr">
        <is>
          <t>m2</t>
        </is>
      </c>
      <c r="F161" s="108" t="n">
        <v>23.954</v>
      </c>
    </row>
    <row r="162">
      <c r="D162" s="91" t="inlineStr">
        <is>
          <t>2,0 × 6,92+2 × 0,63 × 3,9+2,0 × 2,0+2 × 0,3 × 2,0</t>
        </is>
      </c>
      <c r="F162" s="109" t="n">
        <v>23.954</v>
      </c>
    </row>
    <row r="163">
      <c r="C163" s="1" t="inlineStr">
        <is>
          <t>V051</t>
        </is>
      </c>
      <c r="D163" s="20" t="inlineStr">
        <is>
          <t>Součet</t>
        </is>
      </c>
      <c r="F163" s="110" t="n">
        <v>23.954</v>
      </c>
    </row>
    <row r="164">
      <c r="C164" s="20" t="inlineStr">
        <is>
          <t>V052</t>
        </is>
      </c>
      <c r="D164" s="47" t="inlineStr">
        <is>
          <t>XPS 180 sokel a základ (Z1), lepený bez kotiev: 78,78 × 0,87 (-0,870 až ±0,000)</t>
        </is>
      </c>
      <c r="E164" s="46" t="inlineStr">
        <is>
          <t>m2</t>
        </is>
      </c>
      <c r="F164" s="108" t="n">
        <v>68.539</v>
      </c>
    </row>
    <row r="165">
      <c r="D165" s="91" t="inlineStr">
        <is>
          <t>78,78 × 0,87</t>
        </is>
      </c>
      <c r="F165" s="109" t="n">
        <v>68.539</v>
      </c>
    </row>
    <row r="166">
      <c r="C166" s="1" t="inlineStr">
        <is>
          <t>V052</t>
        </is>
      </c>
      <c r="D166" s="20" t="inlineStr">
        <is>
          <t>Součet</t>
        </is>
      </c>
      <c r="F166" s="110" t="n">
        <v>68.539</v>
      </c>
    </row>
    <row r="167">
      <c r="C167" s="20" t="inlineStr">
        <is>
          <t>V053</t>
        </is>
      </c>
      <c r="D167" s="47" t="inlineStr">
        <is>
          <t>Kamenný obklad: sokel 0,30 × (78,78 - prahy dverí 14,68) + komín 23,95</t>
        </is>
      </c>
      <c r="E167" s="46" t="inlineStr">
        <is>
          <t>m2</t>
        </is>
      </c>
      <c r="F167" s="108" t="n">
        <v>43.181</v>
      </c>
    </row>
    <row r="168">
      <c r="D168" s="91" t="inlineStr">
        <is>
          <t>0,3 × (78,78-14,675)+23,95</t>
        </is>
      </c>
      <c r="F168" s="109" t="n">
        <v>43.181</v>
      </c>
    </row>
    <row r="169">
      <c r="C169" s="1" t="inlineStr">
        <is>
          <t>V053</t>
        </is>
      </c>
      <c r="D169" s="20" t="inlineStr">
        <is>
          <t>Součet</t>
        </is>
      </c>
      <c r="F169" s="110" t="n">
        <v>43.181</v>
      </c>
    </row>
    <row r="170">
      <c r="C170" s="20" t="inlineStr">
        <is>
          <t>V054</t>
        </is>
      </c>
      <c r="D170" s="47" t="inlineStr">
        <is>
          <t>WPC obklad dlhých stien denného krídla: 2 × 10,68 × 2,78 - O4 - O2 - O9</t>
        </is>
      </c>
      <c r="E170" s="46" t="inlineStr">
        <is>
          <t>m2</t>
        </is>
      </c>
      <c r="F170" s="108" t="n">
        <v>44.096</v>
      </c>
    </row>
    <row r="171">
      <c r="D171" s="91" t="inlineStr">
        <is>
          <t>2 × 10,68 × 2,78-12,54-2,07-0,675</t>
        </is>
      </c>
      <c r="F171" s="109" t="n">
        <v>44.096</v>
      </c>
    </row>
    <row r="172">
      <c r="C172" s="1" t="inlineStr">
        <is>
          <t>V054</t>
        </is>
      </c>
      <c r="D172" s="20" t="inlineStr">
        <is>
          <t>Součet</t>
        </is>
      </c>
      <c r="F172" s="110" t="n">
        <v>44.096</v>
      </c>
    </row>
    <row r="173">
      <c r="C173" s="20" t="inlineStr">
        <is>
          <t>V055</t>
        </is>
      </c>
      <c r="D173" s="47" t="inlineStr">
        <is>
          <t>Zateplenie ostení EPS 40: obvod otvorov (bez parapetu) 78,67 × 0,20</t>
        </is>
      </c>
      <c r="E173" s="46" t="inlineStr">
        <is>
          <t>m2</t>
        </is>
      </c>
      <c r="F173" s="108" t="n">
        <v>15.734</v>
      </c>
    </row>
    <row r="174">
      <c r="D174" s="91" t="inlineStr">
        <is>
          <t>78,67 × 0,2</t>
        </is>
      </c>
      <c r="F174" s="109" t="n">
        <v>15.734</v>
      </c>
    </row>
    <row r="175">
      <c r="C175" s="1" t="inlineStr">
        <is>
          <t>V055</t>
        </is>
      </c>
      <c r="D175" s="20" t="inlineStr">
        <is>
          <t>Součet</t>
        </is>
      </c>
      <c r="F175" s="110" t="n">
        <v>15.734</v>
      </c>
    </row>
    <row r="176">
      <c r="C176" s="20" t="inlineStr">
        <is>
          <t>V056</t>
        </is>
      </c>
      <c r="D176" s="47" t="inlineStr">
        <is>
          <t>Omietka CrystalTop na stenách: EPS - WPC + steny DT25 obojstranne + ostenia</t>
        </is>
      </c>
      <c r="E176" s="46" t="inlineStr">
        <is>
          <t>m2</t>
        </is>
      </c>
      <c r="F176" s="108" t="n">
        <v>175.416</v>
      </c>
    </row>
    <row r="177">
      <c r="D177" s="91" t="inlineStr">
        <is>
          <t>187,938-44,096+2 × (1,75+1,0) × 2,88+15,734</t>
        </is>
      </c>
      <c r="F177" s="109" t="n">
        <v>175.416</v>
      </c>
    </row>
    <row r="178">
      <c r="C178" s="1" t="inlineStr">
        <is>
          <t>V056</t>
        </is>
      </c>
      <c r="D178" s="20" t="inlineStr">
        <is>
          <t>Součet</t>
        </is>
      </c>
      <c r="F178" s="110" t="n">
        <v>175.416</v>
      </c>
    </row>
    <row r="179">
      <c r="C179" s="20" t="inlineStr">
        <is>
          <t>V057</t>
        </is>
      </c>
      <c r="D179" s="47" t="inlineStr">
        <is>
          <t>Fasádne lešenie: (78,78 + 8 × 0,8) × 4,00 + štíty 29,88</t>
        </is>
      </c>
      <c r="E179" s="46" t="inlineStr">
        <is>
          <t>m2</t>
        </is>
      </c>
      <c r="F179" s="108" t="n">
        <v>370.6</v>
      </c>
    </row>
    <row r="180">
      <c r="D180" s="91" t="inlineStr">
        <is>
          <t>(78,78+8 × 0,8) × 4,0+29,88</t>
        </is>
      </c>
      <c r="F180" s="109" t="n">
        <v>370.6</v>
      </c>
    </row>
    <row r="181">
      <c r="C181" s="1" t="inlineStr">
        <is>
          <t>V057</t>
        </is>
      </c>
      <c r="D181" s="20" t="inlineStr">
        <is>
          <t>Součet</t>
        </is>
      </c>
      <c r="F181" s="110" t="n">
        <v>370.6</v>
      </c>
    </row>
    <row r="182">
      <c r="C182" s="36" t="inlineStr">
        <is>
          <t>S08</t>
        </is>
      </c>
      <c r="D182" s="36" t="inlineStr">
        <is>
          <t>S08 - Oplotenie</t>
        </is>
      </c>
    </row>
    <row r="183">
      <c r="C183" s="20" t="inlineStr">
        <is>
          <t>V058</t>
        </is>
      </c>
      <c r="D183" s="47" t="inlineStr">
        <is>
          <t>Oplotenie bez brán</t>
        </is>
      </c>
      <c r="E183" s="46" t="inlineStr">
        <is>
          <t>m</t>
        </is>
      </c>
      <c r="F183" s="108" t="n">
        <v>28.6</v>
      </c>
    </row>
    <row r="184">
      <c r="D184" s="91" t="inlineStr">
        <is>
          <t>28,6</t>
        </is>
      </c>
      <c r="F184" s="109" t="n">
        <v>28.6</v>
      </c>
    </row>
    <row r="185">
      <c r="C185" s="1" t="inlineStr">
        <is>
          <t>V058</t>
        </is>
      </c>
      <c r="D185" s="20" t="inlineStr">
        <is>
          <t>Součet</t>
        </is>
      </c>
      <c r="F185" s="110" t="n">
        <v>28.6</v>
      </c>
    </row>
    <row r="186">
      <c r="C186" s="20" t="inlineStr">
        <is>
          <t>V059</t>
        </is>
      </c>
      <c r="D186" s="47" t="inlineStr">
        <is>
          <t>Plocha plotu z PREBLOK: 28,60 × 1,95 (2,00 - krycia platňa 0,05)</t>
        </is>
      </c>
      <c r="E186" s="46" t="inlineStr">
        <is>
          <t>m2</t>
        </is>
      </c>
      <c r="F186" s="108" t="n">
        <v>55.77</v>
      </c>
    </row>
    <row r="187">
      <c r="D187" s="91" t="inlineStr">
        <is>
          <t>28,6 × 1,95</t>
        </is>
      </c>
      <c r="F187" s="109" t="n">
        <v>55.77</v>
      </c>
    </row>
    <row r="188">
      <c r="C188" s="1" t="inlineStr">
        <is>
          <t>V059</t>
        </is>
      </c>
      <c r="D188" s="20" t="inlineStr">
        <is>
          <t>Součet</t>
        </is>
      </c>
      <c r="F188" s="110" t="n">
        <v>55.77</v>
      </c>
    </row>
  </sheetData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8" customWidth="1" min="2" max="2"/>
  </cols>
  <sheetData>
    <row r="1"/>
    <row r="2" ht="24.96" customHeight="1">
      <c r="B2" s="3" t="inlineStr">
        <is>
          <t>POZNÁMKY K ROZPOČTU</t>
        </is>
      </c>
    </row>
    <row r="3">
      <c r="B3" s="4" t="inlineStr">
        <is>
          <t>Rodinný dom, Košický kraj</t>
        </is>
      </c>
    </row>
    <row r="4"/>
    <row r="5" ht="13.5" customHeight="1">
      <c r="B5" s="94" t="inlineStr">
        <is>
          <t>Poznámky k rozpočtu:</t>
        </is>
      </c>
    </row>
    <row r="6" ht="13.5" customHeight="1">
      <c r="B6" s="95" t="inlineStr">
        <is>
          <t>Sadzbu DPH uvádzame podľa druhu plnenia; konečnú sadzbu určuje platiteľ podľa skutočného plnenia.</t>
        </is>
      </c>
    </row>
    <row r="7" ht="13.5" customHeight="1">
      <c r="B7" s="95" t="inlineStr">
        <is>
          <t>Rozpočet slúži ako podklad pre cenovú ponuku, konečnú kontrolu a schválenie vykonáva objednávateľ.</t>
        </is>
      </c>
    </row>
    <row r="8" ht="27" customHeight="1">
      <c r="B8" s="95" t="inlineStr">
        <is>
          <t>Množstvá vychádzajú z podkladov odovzdaných objednávateľom. Pri zmene alebo upresnení dokumentácie je potrebné rozpočet aktualizovať.</t>
        </is>
      </c>
    </row>
    <row r="9" ht="27" customHeight="1">
      <c r="B9" s="95" t="inlineStr">
        <is>
          <t>Rozpočet je spracovaný podľa projektu stavby (stavebný zámer a projekt stavby, 08/2026) v cenovej úrovni CENEKON 2026/02 (02/2026). Ceny sú bez DPH.</t>
        </is>
      </c>
    </row>
    <row r="10" ht="13.5" customHeight="1">
      <c r="B10" s="95" t="inlineStr">
        <is>
          <t>Rozpočet obsahuje: S01 stavebnú časť rodinného domu (HSV a PSV) a S08 oplotenie s bránami.</t>
        </is>
      </c>
    </row>
    <row r="11" ht="81" customHeight="1">
      <c r="B11" s="95" t="inlineStr">
        <is>
          <t>Rozpočet neobsahuje: zdravotechniku, ústredné a podlahové vykurovanie, klimatizáciu, elektroinštaláciu a bleskozvod (zemniaci pás v základoch v rozpočte je), elektrický vrátnik bránky a napájanie pohonu brány, vzduchotechniku, prípojky S02 až S06, spevnené plochy S07 vrátane plôch zo zámkovej dlažby a štrkového okapového chodníka, zariaďovacie predmety a sklenené sprchové zásteny, kuchynskú linku, krbové kachle (dodávka investora) a geodetické vytýčenie stavby a sietí (zabezpečuje investor podľa TZ 6.1.1). Tieto časti nemajú v podkladoch samostatný projekt.</t>
        </is>
      </c>
    </row>
    <row r="12" ht="27" customHeight="1">
      <c r="B12" s="94" t="inlineStr">
        <is>
          <t>S čím počítame (predpoklady, ktoré si môžete upraviť jedným číslom; druhá varianta je pri každom uvedená):</t>
        </is>
      </c>
    </row>
    <row r="13" ht="27" customHeight="1">
      <c r="B13" s="95" t="inlineStr">
        <is>
          <t>P-1: Obvodové a vnútorné nosné murivo POROTHERM 30 Profi P15 na tenkovrstvú maltu podľa výkresov a TZ 6.1.3. Druhá varianta: Ytong Klasik 300 podľa úvodu TZ kap. 6, rozdiel približne 1 000 až 2 500 EUR.</t>
        </is>
      </c>
    </row>
    <row r="14" ht="27" customHeight="1">
      <c r="B14" s="95" t="inlineStr">
        <is>
          <t>P-2: Vnútorné dvere v obložkových zárubniach, dvere D7 so skrytou kovovou zárubňou podľa výpisu 013. Výška dverí 2 100 a 2 200 mm podľa výpisu.</t>
        </is>
      </c>
    </row>
    <row r="15" ht="27" customHeight="1">
      <c r="B15" s="95" t="inlineStr">
        <is>
          <t>P-3: SDK podhľady Knauf D112 s doskami White, v kúpeľniach a WC Green 12,5 mm (TZ 6.1.10). Druhá varianta: protipožiarne dosky, rozdiel približne 200 až 400 EUR.</t>
        </is>
      </c>
    </row>
    <row r="16" ht="27" customHeight="1">
      <c r="B16" s="95" t="inlineStr">
        <is>
          <t>P-4: Podlahy P1 až P3 so skladbou poter 80 mm, PE fólia a EPS 120 mm; systémová doska a rozvody podlahového vykurovania patria k ústrednému vykurovaniu, ktoré v rozpočte nie je.</t>
        </is>
      </c>
    </row>
    <row r="17" ht="27" customHeight="1">
      <c r="B17" s="95" t="inlineStr">
        <is>
          <t>P-5: Dažďové zvody v rozmere ø120 podľa TZ 6.1.14; výpis 014 uvádza ø125, cenový rozdiel je zanedbateľný.</t>
        </is>
      </c>
    </row>
    <row r="18" ht="27" customHeight="1">
      <c r="B18" s="95" t="inlineStr">
        <is>
          <t>P-6: Laty 50/30 a kontralaty 80/30 podľa výpisu reziva 006 (TZ uvádza 50/30 v oboch vrstvách, rozdiel do 800 EUR).</t>
        </is>
      </c>
    </row>
    <row r="19" ht="27" customHeight="1">
      <c r="B19" s="95" t="inlineStr">
        <is>
          <t>P-7: Základový pás oplotenia 400 × 800 mm podľa technického popisu výkresu 004 S08 (TZ uvádza hĺbku 700 mm, rozdiel do 200 EUR).</t>
        </is>
      </c>
    </row>
    <row r="20" ht="27" customHeight="1">
      <c r="B20" s="95" t="inlineStr">
        <is>
          <t>P-9: Sokel a komínové teleso s lepeným kamenným obkladom podľa TZ 6.1.9 a pohľadov. Druhá varianta: dekoratívna omietka vzor kameňa, nižšia približne o 2 000 až 2 700 EUR.</t>
        </is>
      </c>
    </row>
    <row r="21" ht="27" customHeight="1">
      <c r="B21" s="95" t="inlineStr">
        <is>
          <t>P-12: Komín Schiedel Absolut s obmurovkou komínového telesa podľa pôdorysu je v rozpočte, krbové kachle dodáva investor.</t>
        </is>
      </c>
    </row>
    <row r="22" ht="40.5" customHeight="1">
      <c r="B22" s="95" t="inlineStr">
        <is>
          <t>P-13: Výkopok nad potrebu zásypu sa odváža na skládku do 10 km. Druhá varianta: ponechanie zeminy na pozemku investora, nižšia približne o 14 990,27 EUR bez DPH (odpadne odvoz a poplatok za skládku; nakladanie a uloženie výkopku na pozemku zostávajú).</t>
        </is>
      </c>
    </row>
    <row r="23" ht="13.5" customHeight="1">
      <c r="B23" s="95" t="inlineStr">
        <is>
          <t>P-14: Poplatok za uloženie výkopku je prepočítaný objemovou hmotnosťou 1,8 t/m3.</t>
        </is>
      </c>
    </row>
    <row r="24" ht="27" customHeight="1">
      <c r="B24" s="95" t="inlineStr">
        <is>
          <t>P-15: Statický výpočet nebol súčasťou podkladov; výstuž je ocenená smernými hodnotami: DT tvárnice 70 kg/m3, vence a ŽB preklady 90 kg/m3, základová doska KARI 6/150/150 podľa TZ.</t>
        </is>
      </c>
    </row>
    <row r="25" ht="40.5" customHeight="1">
      <c r="B25" s="95" t="inlineStr">
        <is>
          <t>P-16: Komínový systém Schiedel Absolut DN 180, jednoprieduchový, ocenený katalógovou zostavou výšky 6,33 m (najvyššia v katalógu CENEKON; komín meria cca 7,1 m, predĺženie o cca 0,8 m upresní dodávateľ); priemer prieduchu upresní investor podľa krbových kachlí.</t>
        </is>
      </c>
    </row>
    <row r="26" ht="13.5" customHeight="1">
      <c r="B26" s="95" t="inlineStr">
        <is>
          <t>P-17: Fasádne lešenie je ocenené na dobu 2 mesiacov (9 týždňov).</t>
        </is>
      </c>
    </row>
    <row r="27" ht="13.5" customHeight="1">
      <c r="B27" s="95" t="inlineStr">
        <is>
          <t>P-18: Spotreba asfaltovej penetrácie 0,3 kg/m2 podľa technického listu.</t>
        </is>
      </c>
    </row>
    <row r="28" ht="13.5" customHeight="1">
      <c r="B28" s="95" t="inlineStr">
        <is>
          <t>P-19: Presahy asfaltových pásov a PVC fólie 15 %.</t>
        </is>
      </c>
    </row>
    <row r="29" ht="13.5" customHeight="1">
      <c r="B29" s="95" t="inlineStr">
        <is>
          <t>P-20: Chemická kotva 280 ml na 13 kotiev M12 a M16.</t>
        </is>
      </c>
    </row>
    <row r="30" ht="13.5" customHeight="1">
      <c r="B30" s="95" t="inlineStr">
        <is>
          <t>P-21: Zariadenie staveniska je ocenené na dobu výstavby 6 mesiacov.</t>
        </is>
      </c>
    </row>
    <row r="31" ht="13.5" customHeight="1">
      <c r="B31" s="95" t="inlineStr">
        <is>
          <t>P-22: Odpad z obalov a prírezov: 3 kontajnery 7 m3 vrátane odvozu a poplatku.</t>
        </is>
      </c>
    </row>
    <row r="32" ht="13.5" customHeight="1">
      <c r="B32" s="95" t="inlineStr">
        <is>
          <t>P-23: Murivo vnútorných nosných stien bez odpočtu priechodov, ktoré v pôdoryse nie sú kótované.</t>
        </is>
      </c>
    </row>
    <row r="33" ht="27" customHeight="1">
      <c r="B33" s="95" t="inlineStr">
        <is>
          <t>P-24: Konkrétny typ dlažby, obkladu a laminátu určí investor; ocenená je dlažba 333 × 333 mm, obklad 398 × 198 mm a laminát hr. 8 mm s podložkou.</t>
        </is>
      </c>
    </row>
    <row r="34" ht="13.5" customHeight="1">
      <c r="B34" s="95" t="inlineStr">
        <is>
          <t>P-25: Rektifikovateľné terče pod terasu 4 ks/m2.</t>
        </is>
      </c>
    </row>
    <row r="35" ht="13.5" customHeight="1">
      <c r="B35" s="95" t="inlineStr">
        <is>
          <t>P-26: Hliníkový rošt WPC fasády v rastri 0,6 × 0,6 m (1,7 bm profilu a 2,8 konzoly dĺžky 220 mm na m2).</t>
        </is>
      </c>
    </row>
    <row r="36" ht="54" customHeight="1">
      <c r="B36" s="95" t="inlineStr">
        <is>
          <t>P-27: Hliníkové okná a dvere sú ocenené cenou systému Aluprof MB-79N / MB-77HS prepočítanou na m2 otvoru (dostupné ceny platia pre Uw 0,9 až 1,1; pre predpísané Uw 0,60 a 47 dB bude cena vyššia); drevené priehradové väzníky podľa ceny za m2 strechy, ich návrh a statické posúdenie zabezpečí dodávateľ väzníkov. Presná cena podľa ponuky výrobcu.</t>
        </is>
      </c>
    </row>
  </sheetData>
  <pageMargins left="0.75" right="0.75" top="1" bottom="1" header="0.5" footer="0.5"/>
  <pageSetup orientation="portrait" paperSize="9" fitToHeight="1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Rozpočet - Rodinný dom, Košický kraj</dc:title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2026-10-07T13:39:33Z</dcterms:modified>
</cp:coreProperties>
</file>