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kapitulácia stavby" sheetId="1" state="visible" r:id="rId1"/>
    <sheet xmlns:r="http://schemas.openxmlformats.org/officeDocument/2006/relationships" name="SO 01 - Elektroinštalácia NN" sheetId="2" state="visible" r:id="rId2"/>
    <sheet xmlns:r="http://schemas.openxmlformats.org/officeDocument/2006/relationships" name="SO 01.2 - Distribučné rozvod..." sheetId="3" state="visible" r:id="rId3"/>
    <sheet xmlns:r="http://schemas.openxmlformats.org/officeDocument/2006/relationships" name="SO 02 - Zdravotechnika" sheetId="4" state="visible" r:id="rId4"/>
    <sheet xmlns:r="http://schemas.openxmlformats.org/officeDocument/2006/relationships" name="SO 03 - Vykurovanie a chladenie" sheetId="5" state="visible" r:id="rId5"/>
    <sheet xmlns:r="http://schemas.openxmlformats.org/officeDocument/2006/relationships" name="SO 04 - Vzduchotechnika" sheetId="6" state="visible" r:id="rId6"/>
    <sheet xmlns:r="http://schemas.openxmlformats.org/officeDocument/2006/relationships" name="SO 05 - Dažďová kanalizácia..." sheetId="7" state="visible" r:id="rId7"/>
    <sheet xmlns:r="http://schemas.openxmlformats.org/officeDocument/2006/relationships" name="SO 06 - Požiarna ochrana" sheetId="8" state="visible" r:id="rId8"/>
    <sheet xmlns:r="http://schemas.openxmlformats.org/officeDocument/2006/relationships" name="VRN - Vedľajšie rozpočtové n..." sheetId="9" state="visible" r:id="rId9"/>
    <sheet xmlns:r="http://schemas.openxmlformats.org/officeDocument/2006/relationships" name="Poznámky k rozpočtu" sheetId="10" state="visible" r:id="rId10"/>
  </sheets>
  <definedNames>
    <definedName name="_xlnm.Print_Area" localSheetId="0">'Rekapitulácia stavby'!$C$82:$AQ$103,'Rekapitulácia stavby'!$D$4:$AO$76</definedName>
    <definedName name="_xlnm.Print_Titles" localSheetId="1">'SO 01 - Elektroinštalácia NN'!$120:$120</definedName>
    <definedName name="_xlnm.Print_Area" localSheetId="1">'SO 01 - Elektroinštalácia NN'!$C$4:$J$76,'SO 01 - Elektroinštalácia NN'!$C$82:$J$102,'SO 01 - Elektroinštalácia NN'!$C$108:$J$514</definedName>
    <definedName name="_xlnm.Print_Titles" localSheetId="2">'SO 01.2 - Distribučné rozvod...'!$121:$121</definedName>
    <definedName name="_xlnm.Print_Area" localSheetId="2">'SO 01.2 - Distribučné rozvod...'!$C$4:$J$76,'SO 01.2 - Distribučné rozvod...'!$C$82:$J$103,'SO 01.2 - Distribučné rozvod...'!$C$109:$J$206</definedName>
    <definedName name="_xlnm.Print_Titles" localSheetId="3">'SO 02 - Zdravotechnika'!$128:$128</definedName>
    <definedName name="_xlnm.Print_Area" localSheetId="3">'SO 02 - Zdravotechnika'!$C$4:$J$76,'SO 02 - Zdravotechnika'!$C$82:$J$110,'SO 02 - Zdravotechnika'!$C$116:$J$483</definedName>
    <definedName name="_xlnm.Print_Titles" localSheetId="4">'SO 03 - Vykurovanie a chladenie'!$129:$129</definedName>
    <definedName name="_xlnm.Print_Area" localSheetId="4">'SO 03 - Vykurovanie a chladenie'!$C$4:$J$76,'SO 03 - Vykurovanie a chladenie'!$C$82:$J$111,'SO 03 - Vykurovanie a chladenie'!$C$117:$J$287</definedName>
    <definedName name="_xlnm.Print_Titles" localSheetId="5">'SO 04 - Vzduchotechnika'!$121:$121</definedName>
    <definedName name="_xlnm.Print_Area" localSheetId="5">'SO 04 - Vzduchotechnika'!$C$4:$J$76,'SO 04 - Vzduchotechnika'!$C$82:$J$103,'SO 04 - Vzduchotechnika'!$C$109:$J$200</definedName>
    <definedName name="_xlnm.Print_Titles" localSheetId="6">'SO 05 - Dažďová kanalizácia...'!$125:$125</definedName>
    <definedName name="_xlnm.Print_Area" localSheetId="6">'SO 05 - Dažďová kanalizácia...'!$C$4:$J$76,'SO 05 - Dažďová kanalizácia...'!$C$82:$J$107,'SO 05 - Dažďová kanalizácia...'!$C$113:$J$258</definedName>
    <definedName name="_xlnm.Print_Titles" localSheetId="7">'SO 06 - Požiarna ochrana'!$123:$123</definedName>
    <definedName name="_xlnm.Print_Area" localSheetId="7">'SO 06 - Požiarna ochrana'!$C$4:$J$76,'SO 06 - Požiarna ochrana'!$C$82:$J$105,'SO 06 - Požiarna ochrana'!$C$111:$J$187</definedName>
    <definedName name="_xlnm.Print_Titles" localSheetId="8">'VRN - Vedľajšie rozpočtové n...'!$121:$121</definedName>
    <definedName name="_xlnm.Print_Area" localSheetId="8">'VRN - Vedľajšie rozpočtové n...'!$C$4:$J$76,'VRN - Vedľajšie rozpočtové n...'!$C$82:$J$103,'VRN - Vedľajšie rozpočtové n...'!$C$109:$J$170</definedName>
    <definedName name="_xlnm.Print_Area" localSheetId="9">'Poznámky k rozpočtu'!$B$2:$B$86</definedName>
  </definedNames>
  <calcPr calcId="124519" fullCalcOnLoad="1"/>
</workbook>
</file>

<file path=xl/styles.xml><?xml version="1.0" encoding="utf-8"?>
<styleSheet xmlns="http://schemas.openxmlformats.org/spreadsheetml/2006/main">
  <numFmts count="4">
    <numFmt numFmtId="164" formatCode="#,##0.00%"/>
    <numFmt numFmtId="165" formatCode="dd\.mm\.yyyy"/>
    <numFmt numFmtId="166" formatCode="#,##0.00000"/>
    <numFmt numFmtId="167" formatCode="#,##0.000"/>
  </numFmts>
  <fonts count="21">
    <font>
      <name val="Calibri"/>
      <family val="2"/>
      <color theme="1"/>
      <sz val="11"/>
      <scheme val="minor"/>
    </font>
    <font>
      <name val="Arial CE"/>
      <sz val="8"/>
    </font>
    <font>
      <name val="Arial CE"/>
      <b val="1"/>
      <sz val="14"/>
    </font>
    <font>
      <name val="Arial CE"/>
      <color rgb="00969696"/>
      <sz val="10"/>
    </font>
    <font>
      <name val="Arial CE"/>
      <b val="1"/>
      <sz val="11"/>
    </font>
    <font>
      <name val="Arial CE"/>
      <b val="1"/>
      <sz val="10"/>
    </font>
    <font>
      <name val="Arial CE"/>
      <color rgb="00969696"/>
      <sz val="8"/>
    </font>
    <font>
      <name val="Arial CE"/>
      <b val="1"/>
      <sz val="12"/>
    </font>
    <font>
      <name val="Arial CE"/>
      <b val="1"/>
      <sz val="8"/>
    </font>
    <font>
      <name val="Arial CE"/>
      <sz val="9"/>
    </font>
    <font>
      <name val="Arial CE"/>
      <color rgb="00003366"/>
      <sz val="8"/>
    </font>
    <font>
      <name val="Arial CE"/>
      <color rgb="00003366"/>
      <sz val="12"/>
    </font>
    <font>
      <name val="Arial CE"/>
      <color rgb="00003366"/>
      <sz val="10"/>
    </font>
    <font>
      <name val="Arial CE"/>
      <color rgb="00969696"/>
      <sz val="7"/>
    </font>
    <font>
      <name val="Arial CE"/>
      <color rgb="00505050"/>
      <sz val="8"/>
    </font>
    <font>
      <name val="Arial CE"/>
      <i val="1"/>
      <color rgb="000000FF"/>
      <sz val="9"/>
    </font>
    <font>
      <name val="Arial CE"/>
      <i val="1"/>
      <color rgb="000000FF"/>
      <sz val="8"/>
    </font>
    <font>
      <name val="Arial CE"/>
      <b val="1"/>
      <color rgb="00960000"/>
      <sz val="12"/>
    </font>
    <font>
      <name val="Arial CE"/>
      <b val="1"/>
      <color rgb="00800000"/>
      <sz val="12"/>
    </font>
    <font>
      <name val="Arial CE"/>
      <sz val="10"/>
    </font>
    <font>
      <name val="Arial CE"/>
      <sz val="11"/>
    </font>
  </fonts>
  <fills count="4">
    <fill>
      <patternFill/>
    </fill>
    <fill>
      <patternFill patternType="gray125"/>
    </fill>
    <fill>
      <patternFill patternType="solid">
        <fgColor rgb="00BEBEBE"/>
      </patternFill>
    </fill>
    <fill>
      <patternFill patternType="solid">
        <fgColor rgb="00D2D2D2"/>
      </patternFill>
    </fill>
  </fills>
  <borders count="14">
    <border>
      <left/>
      <right/>
      <top/>
      <bottom/>
      <diagonal/>
    </border>
    <border>
      <left style="hair"/>
      <top style="hair"/>
      <bottom style="hair"/>
    </border>
    <border>
      <top style="hair"/>
      <bottom style="hair"/>
    </border>
    <border>
      <right style="hair"/>
      <top style="hair"/>
      <bottom style="hair"/>
    </border>
    <border>
      <left style="hair"/>
      <right style="hair"/>
      <top style="hair"/>
      <bottom style="hair"/>
    </border>
    <border>
      <bottom style="hair"/>
    </border>
    <border>
      <left/>
      <right/>
      <top/>
      <bottom style="hair"/>
      <diagonal/>
    </border>
    <border>
      <left/>
      <right/>
      <top style="hair"/>
      <bottom/>
      <diagonal/>
    </border>
    <border>
      <left/>
      <right/>
      <top style="hair"/>
      <bottom style="hair"/>
      <diagonal/>
    </border>
    <border>
      <left/>
      <right style="hair"/>
      <top style="hair"/>
      <bottom/>
      <diagonal/>
    </border>
    <border>
      <left/>
      <right style="hair"/>
      <top style="hair"/>
      <bottom style="hair"/>
      <diagonal/>
    </border>
    <border>
      <left style="hair"/>
      <right/>
      <top style="hair"/>
      <bottom style="hair"/>
    </border>
    <border>
      <right/>
      <top style="hair"/>
      <bottom style="hair"/>
    </border>
    <border>
      <right/>
      <bottom style="hair"/>
    </border>
  </borders>
  <cellStyleXfs count="1">
    <xf numFmtId="0" fontId="0" fillId="0" borderId="0"/>
  </cellStyleXfs>
  <cellXfs count="103">
    <xf numFmtId="0" fontId="0" fillId="0" borderId="0" pivotButton="0" quotePrefix="0" xfId="0"/>
    <xf numFmtId="0" fontId="1" fillId="0" borderId="0" applyAlignment="1" pivotButton="0" quotePrefix="0" xfId="0">
      <alignment horizontal="left" vertical="center"/>
    </xf>
    <xf numFmtId="0" fontId="1" fillId="0" borderId="0" applyAlignment="1" pivotButton="0" quotePrefix="0" xfId="0">
      <alignment vertical="center"/>
    </xf>
    <xf numFmtId="0" fontId="2" fillId="0" borderId="0" applyAlignment="1" pivotButton="0" quotePrefix="0" xfId="0">
      <alignment horizontal="left" vertical="center"/>
    </xf>
    <xf numFmtId="0" fontId="4" fillId="0" borderId="0" applyAlignment="1" pivotButton="0" quotePrefix="0" xfId="0">
      <alignment horizontal="left" vertical="center"/>
    </xf>
    <xf numFmtId="0" fontId="4" fillId="0" borderId="0" applyAlignment="1" pivotButton="0" quotePrefix="0" xfId="0">
      <alignment horizontal="left" vertical="center" wrapText="1"/>
    </xf>
    <xf numFmtId="0" fontId="1" fillId="0" borderId="0" applyAlignment="1" pivotButton="0" quotePrefix="0" xfId="0">
      <alignment horizontal="left" vertical="top" wrapText="1"/>
    </xf>
    <xf numFmtId="0" fontId="5" fillId="0" borderId="5" applyAlignment="1" pivotButton="0" quotePrefix="0" xfId="0">
      <alignment horizontal="left" vertical="center"/>
    </xf>
    <xf numFmtId="4" fontId="5" fillId="0" borderId="5" applyAlignment="1" pivotButton="0" quotePrefix="0" xfId="0">
      <alignment vertical="center"/>
    </xf>
    <xf numFmtId="0" fontId="0" fillId="0" borderId="6" pivotButton="0" quotePrefix="0" xfId="0"/>
    <xf numFmtId="0" fontId="19" fillId="0" borderId="0" applyAlignment="1" pivotButton="0" quotePrefix="0" xfId="0">
      <alignment horizontal="left" vertical="center"/>
    </xf>
    <xf numFmtId="164" fontId="19" fillId="0" borderId="0" applyAlignment="1" pivotButton="0" quotePrefix="0" xfId="0">
      <alignment vertical="center"/>
    </xf>
    <xf numFmtId="4" fontId="5" fillId="0" borderId="0" applyAlignment="1" pivotButton="0" quotePrefix="0" xfId="0">
      <alignment vertical="center"/>
    </xf>
    <xf numFmtId="0" fontId="7" fillId="2" borderId="1" applyAlignment="1" pivotButton="0" quotePrefix="0" xfId="0">
      <alignment horizontal="left" vertical="center"/>
    </xf>
    <xf numFmtId="0" fontId="0" fillId="2" borderId="2" pivotButton="0" quotePrefix="0" xfId="0"/>
    <xf numFmtId="0" fontId="7" fillId="2" borderId="2" applyAlignment="1" pivotButton="0" quotePrefix="0" xfId="0">
      <alignment horizontal="right" vertical="center"/>
    </xf>
    <xf numFmtId="0" fontId="7" fillId="2" borderId="2" applyAlignment="1" pivotButton="0" quotePrefix="0" xfId="0">
      <alignment horizontal="center" vertical="center"/>
    </xf>
    <xf numFmtId="0" fontId="0" fillId="0" borderId="8" pivotButton="0" quotePrefix="0" xfId="0"/>
    <xf numFmtId="4" fontId="7" fillId="2" borderId="3" applyAlignment="1" pivotButton="0" quotePrefix="0" xfId="0">
      <alignment vertical="center"/>
    </xf>
    <xf numFmtId="0" fontId="0" fillId="0" borderId="10" pivotButton="0" quotePrefix="0" xfId="0"/>
    <xf numFmtId="0" fontId="8" fillId="0" borderId="0" applyAlignment="1" pivotButton="0" quotePrefix="0" xfId="0">
      <alignment horizontal="left" vertical="center"/>
    </xf>
    <xf numFmtId="165" fontId="1" fillId="0" borderId="0" applyAlignment="1" pivotButton="0" quotePrefix="0" xfId="0">
      <alignment horizontal="left" vertical="center"/>
    </xf>
    <xf numFmtId="0" fontId="9" fillId="3" borderId="1" applyAlignment="1" pivotButton="0" quotePrefix="0" xfId="0">
      <alignment horizontal="left" vertical="center"/>
    </xf>
    <xf numFmtId="0" fontId="0" fillId="3" borderId="2" pivotButton="0" quotePrefix="0" xfId="0"/>
    <xf numFmtId="0" fontId="9" fillId="3" borderId="2" applyAlignment="1" pivotButton="0" quotePrefix="0" xfId="0">
      <alignment horizontal="left" vertical="center"/>
    </xf>
    <xf numFmtId="0" fontId="9" fillId="3" borderId="2" applyAlignment="1" pivotButton="0" quotePrefix="0" xfId="0">
      <alignment horizontal="right" vertical="center"/>
    </xf>
    <xf numFmtId="0" fontId="9" fillId="3" borderId="3" applyAlignment="1" pivotButton="0" quotePrefix="0" xfId="0">
      <alignment horizontal="right" vertical="center"/>
    </xf>
    <xf numFmtId="0" fontId="9" fillId="3" borderId="0" applyAlignment="1" pivotButton="0" quotePrefix="0" xfId="0">
      <alignment horizontal="left" vertical="center"/>
    </xf>
    <xf numFmtId="0" fontId="1" fillId="0" borderId="0" applyAlignment="1" pivotButton="0" quotePrefix="0" xfId="0">
      <alignment horizontal="left" vertical="center" wrapText="1"/>
    </xf>
    <xf numFmtId="0" fontId="7" fillId="0" borderId="0" applyAlignment="1" pivotButton="0" quotePrefix="0" xfId="0">
      <alignment horizontal="left" vertical="center"/>
    </xf>
    <xf numFmtId="4" fontId="7" fillId="0" borderId="0" applyAlignment="1" pivotButton="0" quotePrefix="0" xfId="0">
      <alignment vertical="center"/>
    </xf>
    <xf numFmtId="4" fontId="1" fillId="0" borderId="0" applyAlignment="1" pivotButton="0" quotePrefix="0" xfId="0">
      <alignment vertical="center"/>
    </xf>
    <xf numFmtId="166" fontId="1" fillId="0" borderId="0" applyAlignment="1" pivotButton="0" quotePrefix="0" xfId="0">
      <alignment vertical="center"/>
    </xf>
    <xf numFmtId="0" fontId="8" fillId="0" borderId="0" applyAlignment="1" pivotButton="0" quotePrefix="0" xfId="0">
      <alignment vertical="center"/>
    </xf>
    <xf numFmtId="4" fontId="20" fillId="0" borderId="0" applyAlignment="1" pivotButton="0" quotePrefix="0" xfId="0">
      <alignment vertical="center"/>
    </xf>
    <xf numFmtId="0" fontId="3" fillId="0" borderId="0" applyAlignment="1" pivotButton="0" quotePrefix="0" xfId="0">
      <alignment horizontal="left" vertical="center" wrapText="1"/>
    </xf>
    <xf numFmtId="0" fontId="5" fillId="0" borderId="0" applyAlignment="1" pivotButton="0" quotePrefix="0" xfId="0">
      <alignment horizontal="left" vertical="center"/>
    </xf>
    <xf numFmtId="4" fontId="17" fillId="0" borderId="0" applyAlignment="1" pivotButton="0" quotePrefix="0" xfId="0">
      <alignment vertical="center"/>
    </xf>
    <xf numFmtId="0" fontId="1" fillId="0" borderId="0" applyAlignment="1" pivotButton="0" quotePrefix="0" xfId="0">
      <alignment horizontal="right" vertical="center"/>
    </xf>
    <xf numFmtId="0" fontId="6" fillId="0" borderId="0" applyAlignment="1" pivotButton="0" quotePrefix="0" xfId="0">
      <alignment horizontal="left" vertical="center"/>
    </xf>
    <xf numFmtId="0" fontId="3" fillId="0" borderId="0" applyAlignment="1" pivotButton="0" quotePrefix="0" xfId="0">
      <alignment horizontal="left" vertical="center"/>
    </xf>
    <xf numFmtId="4" fontId="3" fillId="0" borderId="0" applyAlignment="1" pivotButton="0" quotePrefix="0" xfId="0">
      <alignment vertical="center"/>
    </xf>
    <xf numFmtId="164" fontId="3" fillId="0" borderId="0" applyAlignment="1" pivotButton="0" quotePrefix="0" xfId="0">
      <alignment horizontal="right" vertical="center"/>
    </xf>
    <xf numFmtId="0" fontId="1" fillId="2" borderId="2" applyAlignment="1" pivotButton="0" quotePrefix="0" xfId="0">
      <alignment vertical="center"/>
    </xf>
    <xf numFmtId="4" fontId="7" fillId="2" borderId="2" applyAlignment="1" pivotButton="0" quotePrefix="0" xfId="0">
      <alignment vertical="center"/>
    </xf>
    <xf numFmtId="0" fontId="1" fillId="2" borderId="3" applyAlignment="1" pivotButton="0" quotePrefix="0" xfId="0">
      <alignment vertical="center"/>
    </xf>
    <xf numFmtId="0" fontId="1" fillId="0" borderId="0" applyAlignment="1" pivotButton="0" quotePrefix="0" xfId="0">
      <alignment horizontal="center" vertical="center"/>
    </xf>
    <xf numFmtId="0" fontId="8" fillId="0" borderId="0" applyAlignment="1" pivotButton="0" quotePrefix="0" xfId="0">
      <alignment horizontal="left" vertical="center" wrapText="1"/>
    </xf>
    <xf numFmtId="0" fontId="9" fillId="3" borderId="0" applyAlignment="1" pivotButton="0" quotePrefix="0" xfId="0">
      <alignment vertical="center"/>
    </xf>
    <xf numFmtId="0" fontId="9" fillId="3" borderId="0" applyAlignment="1" pivotButton="0" quotePrefix="0" xfId="0">
      <alignment horizontal="right" vertical="center"/>
    </xf>
    <xf numFmtId="0" fontId="18" fillId="0" borderId="0" applyAlignment="1" pivotButton="0" quotePrefix="0" xfId="0">
      <alignment horizontal="left" vertical="center"/>
    </xf>
    <xf numFmtId="0" fontId="11" fillId="0" borderId="0" applyAlignment="1" pivotButton="0" quotePrefix="0" xfId="0">
      <alignment vertical="center"/>
    </xf>
    <xf numFmtId="0" fontId="11" fillId="0" borderId="5" applyAlignment="1" pivotButton="0" quotePrefix="0" xfId="0">
      <alignment horizontal="left" vertical="center"/>
    </xf>
    <xf numFmtId="0" fontId="11" fillId="0" borderId="5" applyAlignment="1" pivotButton="0" quotePrefix="0" xfId="0">
      <alignment vertical="center"/>
    </xf>
    <xf numFmtId="4" fontId="11" fillId="0" borderId="5" applyAlignment="1" pivotButton="0" quotePrefix="0" xfId="0">
      <alignment vertical="center"/>
    </xf>
    <xf numFmtId="0" fontId="12" fillId="0" borderId="0" applyAlignment="1" pivotButton="0" quotePrefix="0" xfId="0">
      <alignment vertical="center"/>
    </xf>
    <xf numFmtId="0" fontId="12" fillId="0" borderId="5" applyAlignment="1" pivotButton="0" quotePrefix="0" xfId="0">
      <alignment horizontal="left" vertical="center"/>
    </xf>
    <xf numFmtId="0" fontId="12" fillId="0" borderId="5" applyAlignment="1" pivotButton="0" quotePrefix="0" xfId="0">
      <alignment vertical="center"/>
    </xf>
    <xf numFmtId="4" fontId="12" fillId="0" borderId="5" applyAlignment="1" pivotButton="0" quotePrefix="0" xfId="0">
      <alignment vertical="center"/>
    </xf>
    <xf numFmtId="0" fontId="9" fillId="3" borderId="1" applyAlignment="1" pivotButton="0" quotePrefix="0" xfId="0">
      <alignment horizontal="center" vertical="center" wrapText="1"/>
    </xf>
    <xf numFmtId="0" fontId="9" fillId="3" borderId="2" applyAlignment="1" pivotButton="0" quotePrefix="0" xfId="0">
      <alignment horizontal="center" vertical="center" wrapText="1"/>
    </xf>
    <xf numFmtId="0" fontId="9" fillId="3" borderId="3" applyAlignment="1" pivotButton="0" quotePrefix="0" xfId="0">
      <alignment horizontal="center" vertical="center" wrapText="1"/>
    </xf>
    <xf numFmtId="0" fontId="9" fillId="3" borderId="0" applyAlignment="1" pivotButton="0" quotePrefix="0" xfId="0">
      <alignment horizontal="center" vertical="center" wrapText="1"/>
    </xf>
    <xf numFmtId="0" fontId="9" fillId="0" borderId="0" applyAlignment="1" pivotButton="0" quotePrefix="0" xfId="0">
      <alignment horizontal="center" vertical="center" wrapText="1"/>
    </xf>
    <xf numFmtId="0" fontId="17" fillId="0" borderId="0" applyAlignment="1" pivotButton="0" quotePrefix="0" xfId="0">
      <alignment horizontal="left" vertical="center"/>
    </xf>
    <xf numFmtId="4" fontId="17" fillId="0" borderId="0" pivotButton="0" quotePrefix="0" xfId="0"/>
    <xf numFmtId="4" fontId="8" fillId="0" borderId="0" applyAlignment="1" pivotButton="0" quotePrefix="0" xfId="0">
      <alignment vertical="center"/>
    </xf>
    <xf numFmtId="0" fontId="10" fillId="0" borderId="0" applyAlignment="1" pivotButton="0" quotePrefix="0" xfId="0">
      <alignment horizontal="left"/>
    </xf>
    <xf numFmtId="0" fontId="11" fillId="0" borderId="0" applyAlignment="1" pivotButton="0" quotePrefix="0" xfId="0">
      <alignment horizontal="left"/>
    </xf>
    <xf numFmtId="4" fontId="11" fillId="0" borderId="0" pivotButton="0" quotePrefix="0" xfId="0"/>
    <xf numFmtId="0" fontId="12" fillId="0" borderId="0" applyAlignment="1" pivotButton="0" quotePrefix="0" xfId="0">
      <alignment horizontal="left"/>
    </xf>
    <xf numFmtId="4" fontId="12" fillId="0" borderId="0" pivotButton="0" quotePrefix="0" xfId="0"/>
    <xf numFmtId="0" fontId="9" fillId="0" borderId="4" applyAlignment="1" pivotButton="0" quotePrefix="0" xfId="0">
      <alignment horizontal="center" vertical="center"/>
    </xf>
    <xf numFmtId="49" fontId="9" fillId="0" borderId="4" applyAlignment="1" pivotButton="0" quotePrefix="0" xfId="0">
      <alignment horizontal="left" vertical="center" wrapText="1"/>
    </xf>
    <xf numFmtId="0" fontId="9" fillId="0" borderId="4" applyAlignment="1" pivotButton="0" quotePrefix="0" xfId="0">
      <alignment horizontal="left" vertical="center" wrapText="1"/>
    </xf>
    <xf numFmtId="0" fontId="9" fillId="0" borderId="4" applyAlignment="1" pivotButton="0" quotePrefix="0" xfId="0">
      <alignment horizontal="center" vertical="center" wrapText="1"/>
    </xf>
    <xf numFmtId="167" fontId="9" fillId="0" borderId="4" applyAlignment="1" pivotButton="0" quotePrefix="0" xfId="0">
      <alignment vertical="center"/>
    </xf>
    <xf numFmtId="4" fontId="9" fillId="0" borderId="4" applyAlignment="1" pivotButton="0" quotePrefix="0" xfId="0">
      <alignment vertical="center"/>
    </xf>
    <xf numFmtId="0" fontId="1" fillId="0" borderId="4" applyAlignment="1" pivotButton="0" quotePrefix="0" xfId="0">
      <alignment vertical="center"/>
    </xf>
    <xf numFmtId="0" fontId="13" fillId="0" borderId="0" applyAlignment="1" pivotButton="0" quotePrefix="0" xfId="0">
      <alignment horizontal="left" vertical="center"/>
    </xf>
    <xf numFmtId="0" fontId="14" fillId="0" borderId="0" applyAlignment="1" pivotButton="0" quotePrefix="0" xfId="0">
      <alignment horizontal="left" vertical="center" wrapText="1"/>
    </xf>
    <xf numFmtId="167" fontId="14" fillId="0" borderId="0" applyAlignment="1" pivotButton="0" quotePrefix="0" xfId="0">
      <alignment vertical="center"/>
    </xf>
    <xf numFmtId="0" fontId="15" fillId="0" borderId="4" applyAlignment="1" pivotButton="0" quotePrefix="0" xfId="0">
      <alignment horizontal="center" vertical="center"/>
    </xf>
    <xf numFmtId="49" fontId="15" fillId="0" borderId="4" applyAlignment="1" pivotButton="0" quotePrefix="0" xfId="0">
      <alignment horizontal="left" vertical="center" wrapText="1"/>
    </xf>
    <xf numFmtId="0" fontId="15" fillId="0" borderId="4" applyAlignment="1" pivotButton="0" quotePrefix="0" xfId="0">
      <alignment horizontal="left" vertical="center" wrapText="1"/>
    </xf>
    <xf numFmtId="0" fontId="15" fillId="0" borderId="4" applyAlignment="1" pivotButton="0" quotePrefix="0" xfId="0">
      <alignment horizontal="center" vertical="center" wrapText="1"/>
    </xf>
    <xf numFmtId="167" fontId="15" fillId="0" borderId="4" applyAlignment="1" pivotButton="0" quotePrefix="0" xfId="0">
      <alignment vertical="center"/>
    </xf>
    <xf numFmtId="4" fontId="15" fillId="0" borderId="4" applyAlignment="1" pivotButton="0" quotePrefix="0" xfId="0">
      <alignment vertical="center"/>
    </xf>
    <xf numFmtId="0" fontId="16" fillId="0" borderId="4" applyAlignment="1" pivotButton="0" quotePrefix="0" xfId="0">
      <alignment vertical="center"/>
    </xf>
    <xf numFmtId="0" fontId="5" fillId="0" borderId="0" applyAlignment="1" pivotButton="0" quotePrefix="0" xfId="0">
      <alignment horizontal="left" vertical="top" wrapText="1"/>
    </xf>
    <xf numFmtId="0" fontId="19" fillId="0" borderId="0" applyAlignment="1" pivotButton="0" quotePrefix="0" xfId="0">
      <alignment horizontal="left" vertical="top" wrapText="1"/>
    </xf>
    <xf numFmtId="4" fontId="5" fillId="0" borderId="13" applyAlignment="1" pivotButton="0" quotePrefix="0" xfId="0">
      <alignment vertical="center"/>
    </xf>
    <xf numFmtId="164" fontId="19" fillId="0" borderId="0" applyAlignment="1" pivotButton="0" quotePrefix="0" xfId="0">
      <alignment vertical="center"/>
    </xf>
    <xf numFmtId="0" fontId="7" fillId="2" borderId="12" applyAlignment="1" pivotButton="0" quotePrefix="0" xfId="0">
      <alignment horizontal="center" vertical="center"/>
    </xf>
    <xf numFmtId="165" fontId="1" fillId="0" borderId="0" applyAlignment="1" pivotButton="0" quotePrefix="0" xfId="0">
      <alignment horizontal="left" vertical="center"/>
    </xf>
    <xf numFmtId="0" fontId="9" fillId="3" borderId="11" applyAlignment="1" pivotButton="0" quotePrefix="0" xfId="0">
      <alignment horizontal="left" vertical="center"/>
    </xf>
    <xf numFmtId="0" fontId="9" fillId="3" borderId="12" applyAlignment="1" pivotButton="0" quotePrefix="0" xfId="0">
      <alignment horizontal="left" vertical="center"/>
    </xf>
    <xf numFmtId="0" fontId="9" fillId="3" borderId="12" applyAlignment="1" pivotButton="0" quotePrefix="0" xfId="0">
      <alignment horizontal="right" vertical="center"/>
    </xf>
    <xf numFmtId="166" fontId="1" fillId="0" borderId="0" applyAlignment="1" pivotButton="0" quotePrefix="0" xfId="0">
      <alignment vertical="center"/>
    </xf>
    <xf numFmtId="164" fontId="3" fillId="0" borderId="0" applyAlignment="1" pivotButton="0" quotePrefix="0" xfId="0">
      <alignment horizontal="right" vertical="center"/>
    </xf>
    <xf numFmtId="167" fontId="9" fillId="0" borderId="4" applyAlignment="1" pivotButton="0" quotePrefix="0" xfId="0">
      <alignment vertical="center"/>
    </xf>
    <xf numFmtId="167" fontId="14" fillId="0" borderId="0" applyAlignment="1" pivotButton="0" quotePrefix="0" xfId="0">
      <alignment vertical="center"/>
    </xf>
    <xf numFmtId="167" fontId="15" fillId="0" borderId="4" applyAlignment="1" pivotButton="0" quotePrefix="0" xfId="0">
      <alignmen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M102"/>
  <sheetViews>
    <sheetView showGridLines="0" workbookViewId="0">
      <selection activeCell="A1" sqref="A1"/>
    </sheetView>
  </sheetViews>
  <sheetFormatPr baseColWidth="8" defaultRowHeight="15"/>
  <cols>
    <col width="8.33" customWidth="1" min="1" max="1"/>
    <col width="1.67" customWidth="1" min="2" max="2"/>
    <col width="4.16" customWidth="1" min="3" max="3"/>
    <col width="2.66" customWidth="1" min="4" max="4"/>
    <col width="2.66" customWidth="1" min="5" max="5"/>
    <col width="2.66" customWidth="1" min="6" max="6"/>
    <col width="2.66" customWidth="1" min="7" max="7"/>
    <col width="2.66" customWidth="1" min="8" max="8"/>
    <col width="2.66" customWidth="1" min="9" max="9"/>
    <col width="2.66" customWidth="1" min="10" max="10"/>
    <col width="2.66" customWidth="1" min="11" max="11"/>
    <col width="2.66" customWidth="1" min="12" max="12"/>
    <col width="2.66" customWidth="1" min="13" max="13"/>
    <col width="2.66" customWidth="1" min="14" max="14"/>
    <col width="2.66" customWidth="1" min="15" max="15"/>
    <col width="2.66" customWidth="1" min="16" max="16"/>
    <col width="2.66" customWidth="1" min="17" max="17"/>
    <col width="2.66" customWidth="1" min="18" max="18"/>
    <col width="2.66" customWidth="1" min="19" max="19"/>
    <col width="2.66" customWidth="1" min="20" max="20"/>
    <col width="2.66" customWidth="1" min="21" max="21"/>
    <col width="2.66" customWidth="1" min="22" max="22"/>
    <col width="2.66" customWidth="1" min="23" max="23"/>
    <col width="2.66" customWidth="1" min="24" max="24"/>
    <col width="2.66" customWidth="1" min="25" max="25"/>
    <col width="2.66" customWidth="1" min="26" max="26"/>
    <col width="2.66" customWidth="1" min="27" max="27"/>
    <col width="2.66" customWidth="1" min="28" max="28"/>
    <col width="2.66" customWidth="1" min="29" max="29"/>
    <col width="2.66" customWidth="1" min="30" max="30"/>
    <col width="2.66" customWidth="1" min="31" max="31"/>
    <col width="2.66" customWidth="1" min="32" max="32"/>
    <col width="2.66" customWidth="1" min="33" max="33"/>
    <col width="3.33" customWidth="1" min="34" max="34"/>
    <col width="31.66" customWidth="1" min="35" max="35"/>
    <col width="2.5" customWidth="1" min="36" max="36"/>
    <col width="2.5" customWidth="1" min="37" max="37"/>
    <col width="8.33" customWidth="1" min="38" max="38"/>
    <col width="3.33" customWidth="1" min="39" max="39"/>
    <col width="13.33" customWidth="1" min="40" max="40"/>
    <col width="7.5" customWidth="1" min="41" max="41"/>
    <col width="4.16" customWidth="1" min="42" max="42"/>
    <col hidden="1" width="15.66" customWidth="1" min="43" max="43"/>
    <col width="13.66" customWidth="1" min="44" max="44"/>
    <col hidden="1" width="25.83" customWidth="1" min="45" max="45"/>
    <col hidden="1" width="25.83" customWidth="1" min="46" max="46"/>
    <col hidden="1" width="25.83" customWidth="1" min="47" max="47"/>
    <col hidden="1" width="21.66" customWidth="1" min="48" max="48"/>
    <col hidden="1" width="21.66" customWidth="1" min="49" max="49"/>
    <col hidden="1" width="13" customWidth="1" min="50" max="50"/>
    <col hidden="1" width="13" customWidth="1" min="51" max="51"/>
    <col hidden="1" width="13" customWidth="1" min="52" max="52"/>
    <col hidden="1" width="13" customWidth="1" min="53" max="53"/>
    <col hidden="1" width="13" customWidth="1" min="54" max="54"/>
    <col hidden="1" width="13" customWidth="1" min="55" max="55"/>
    <col hidden="1" width="13" customWidth="1" min="56" max="56"/>
    <col hidden="1" width="13" customWidth="1" min="71" max="71"/>
    <col hidden="1" width="13" customWidth="1" min="72" max="72"/>
    <col hidden="1" width="13" customWidth="1" min="73" max="73"/>
    <col hidden="1" width="13" customWidth="1" min="74" max="74"/>
    <col hidden="1" width="13" customWidth="1" min="75" max="75"/>
    <col hidden="1" width="13" customWidth="1" min="76" max="76"/>
    <col hidden="1" width="13" customWidth="1" min="77" max="77"/>
    <col hidden="1" width="13" customWidth="1" min="78" max="78"/>
    <col hidden="1" width="13" customWidth="1" min="79" max="79"/>
    <col hidden="1" width="13" customWidth="1" min="80" max="80"/>
    <col hidden="1" width="13" customWidth="1" min="81" max="81"/>
    <col hidden="1" width="13" customWidth="1" min="82" max="82"/>
    <col hidden="1" width="13" customWidth="1" min="83" max="83"/>
    <col hidden="1" width="13" customWidth="1" min="84" max="84"/>
    <col hidden="1" width="13" customWidth="1" min="85" max="85"/>
    <col hidden="1" width="13" customWidth="1" min="86" max="86"/>
    <col hidden="1" width="13" customWidth="1" min="87" max="87"/>
    <col hidden="1" width="13" customWidth="1" min="88" max="88"/>
    <col hidden="1" width="13" customWidth="1" min="89" max="89"/>
    <col hidden="1" width="13" customWidth="1" min="90" max="90"/>
    <col hidden="1" width="13" customWidth="1" min="91" max="91"/>
  </cols>
  <sheetData>
    <row r="1">
      <c r="A1" s="1" t="inlineStr">
        <is>
          <t>Export Komplet</t>
        </is>
      </c>
      <c r="BA1" s="2" t="inlineStr">
        <is>
          <t>2.0</t>
        </is>
      </c>
      <c r="BB1" s="2" t="inlineStr">
        <is>
          <t>ZAMOK</t>
        </is>
      </c>
      <c r="BT1" s="2" t="inlineStr">
        <is>
          <t>False</t>
        </is>
      </c>
      <c r="BU1" s="2" t="inlineStr">
        <is>
          <t>False</t>
        </is>
      </c>
      <c r="BV1" s="2" t="inlineStr">
        <is>
          <t>{0129c38e-96ac-406c-8508-de4134c6d1ee}</t>
        </is>
      </c>
    </row>
    <row r="2">
      <c r="BS2" s="2" t="inlineStr">
        <is>
          <t>0,01</t>
        </is>
      </c>
      <c r="BT2" s="2" t="inlineStr">
        <is>
          <t>23</t>
        </is>
      </c>
    </row>
    <row r="3">
      <c r="BS3" s="2" t="inlineStr">
        <is>
          <t>0,01</t>
        </is>
      </c>
      <c r="BT3" s="2" t="inlineStr">
        <is>
          <t>19</t>
        </is>
      </c>
    </row>
    <row r="4" ht="24.96" customHeight="1">
      <c r="D4" s="3" t="inlineStr">
        <is>
          <t>REKAPITULÁCIA STAVBY</t>
        </is>
      </c>
      <c r="AS4" s="1" t="inlineStr">
        <is>
          <t>v ---  nižšie sa nachádzajú doplnkové a pomocné údaje k zostavám  --- v</t>
        </is>
      </c>
      <c r="BS4" s="2" t="inlineStr">
        <is>
          <t>0,001</t>
        </is>
      </c>
    </row>
    <row r="5">
      <c r="D5" s="1" t="inlineStr">
        <is>
          <t>Kód:</t>
        </is>
      </c>
      <c r="K5" s="1" t="inlineStr">
        <is>
          <t>R1</t>
        </is>
      </c>
      <c r="BS5" s="2" t="inlineStr">
        <is>
          <t>0,01</t>
        </is>
      </c>
    </row>
    <row r="6" ht="36.96" customHeight="1">
      <c r="D6" s="4" t="inlineStr">
        <is>
          <t>Stavba:</t>
        </is>
      </c>
      <c r="K6" s="5" t="inlineStr">
        <is>
          <t>Polyfunkčný dom - prestavba, Trnavský kraj</t>
        </is>
      </c>
      <c r="BS6" s="2" t="inlineStr">
        <is>
          <t>0,01</t>
        </is>
      </c>
    </row>
    <row r="7">
      <c r="D7" s="1" t="inlineStr">
        <is>
          <t>KSO:</t>
        </is>
      </c>
      <c r="AK7" s="1" t="inlineStr">
        <is>
          <t>CC-SK:</t>
        </is>
      </c>
      <c r="BS7" s="2" t="inlineStr">
        <is>
          <t>0,01</t>
        </is>
      </c>
    </row>
    <row r="8">
      <c r="D8" s="1" t="inlineStr">
        <is>
          <t>Miesto:</t>
        </is>
      </c>
      <c r="K8" s="1" t="inlineStr">
        <is>
          <t>Trnavský kraj</t>
        </is>
      </c>
      <c r="AK8" s="1" t="inlineStr">
        <is>
          <t>Dátum:</t>
        </is>
      </c>
      <c r="AN8" s="1" t="inlineStr">
        <is>
          <t>09/2026</t>
        </is>
      </c>
      <c r="BS8" s="2" t="inlineStr">
        <is>
          <t>0,01</t>
        </is>
      </c>
    </row>
    <row r="9">
      <c r="BS9" s="2" t="inlineStr">
        <is>
          <t>0,01</t>
        </is>
      </c>
    </row>
    <row r="10">
      <c r="D10" s="1" t="inlineStr">
        <is>
          <t>Zadávateľ:</t>
        </is>
      </c>
      <c r="AK10" s="1" t="inlineStr">
        <is>
          <t>IČO:</t>
        </is>
      </c>
      <c r="AN10" s="1" t="inlineStr"/>
      <c r="BS10" s="2" t="inlineStr">
        <is>
          <t>0,01</t>
        </is>
      </c>
    </row>
    <row r="11">
      <c r="E11" s="1" t="inlineStr">
        <is>
          <t>Anonymizované</t>
        </is>
      </c>
      <c r="AK11" s="1" t="inlineStr">
        <is>
          <t>IČ DPH:</t>
        </is>
      </c>
      <c r="BS11" s="2" t="inlineStr">
        <is>
          <t>0,01</t>
        </is>
      </c>
    </row>
    <row r="12">
      <c r="BS12" s="2" t="inlineStr">
        <is>
          <t>0,01</t>
        </is>
      </c>
    </row>
    <row r="13">
      <c r="D13" s="1" t="inlineStr">
        <is>
          <t>Zhotoviteľ:</t>
        </is>
      </c>
      <c r="AK13" s="1" t="inlineStr">
        <is>
          <t>IČO:</t>
        </is>
      </c>
      <c r="AN13" s="1" t="inlineStr"/>
      <c r="BS13" s="2" t="inlineStr">
        <is>
          <t>0,01</t>
        </is>
      </c>
    </row>
    <row r="14">
      <c r="E14" s="1" t="inlineStr"/>
      <c r="AK14" s="1" t="inlineStr">
        <is>
          <t>IČ DPH:</t>
        </is>
      </c>
      <c r="AN14" s="1" t="inlineStr"/>
      <c r="BS14" s="2" t="inlineStr">
        <is>
          <t>0,01</t>
        </is>
      </c>
    </row>
    <row r="15">
      <c r="BS15" s="2" t="inlineStr">
        <is>
          <t>False</t>
        </is>
      </c>
    </row>
    <row r="16">
      <c r="D16" s="1" t="inlineStr">
        <is>
          <t>Projektant:</t>
        </is>
      </c>
      <c r="AK16" s="1" t="inlineStr">
        <is>
          <t>IČO:</t>
        </is>
      </c>
      <c r="AN16" s="1" t="inlineStr"/>
      <c r="BS16" s="2" t="inlineStr">
        <is>
          <t>False</t>
        </is>
      </c>
    </row>
    <row r="17">
      <c r="E17" s="1" t="inlineStr">
        <is>
          <t xml:space="preserve"> </t>
        </is>
      </c>
      <c r="AK17" s="1" t="inlineStr">
        <is>
          <t>IČ DPH:</t>
        </is>
      </c>
      <c r="BS17" s="2" t="inlineStr">
        <is>
          <t>True</t>
        </is>
      </c>
    </row>
    <row r="18">
      <c r="BS18" s="2" t="inlineStr">
        <is>
          <t>0,01</t>
        </is>
      </c>
    </row>
    <row r="19">
      <c r="D19" s="1" t="inlineStr">
        <is>
          <t>Spracovateľ:</t>
        </is>
      </c>
      <c r="AK19" s="1" t="inlineStr">
        <is>
          <t>IČO:</t>
        </is>
      </c>
      <c r="BS19" s="2" t="inlineStr">
        <is>
          <t>0,01</t>
        </is>
      </c>
    </row>
    <row r="20">
      <c r="E20" s="1" t="inlineStr">
        <is>
          <t xml:space="preserve"> </t>
        </is>
      </c>
      <c r="AK20" s="1" t="inlineStr">
        <is>
          <t>IČ DPH:</t>
        </is>
      </c>
      <c r="BS20" s="2" t="inlineStr">
        <is>
          <t>True</t>
        </is>
      </c>
    </row>
    <row r="21"/>
    <row r="22">
      <c r="D22" s="1" t="inlineStr">
        <is>
          <t>Poznámka:</t>
        </is>
      </c>
    </row>
    <row r="23" ht="409" customHeight="1">
      <c r="E23" s="6" t="inlineStr">
        <is>
          <t>Úplné znenie poznámok je na liste Poznámky k rozpočtu.
Poznámky k rozpočtu:
Sadzba DPH 23 % podľa zákona č. 222/2004 Z. z. Ak sú obidve strany platiteľmi DPH, uplatňuje sa prenos daňovej povinnosti podľa § 69 ods. 12 písm. j); posudzuje ho platiteľ podľa skutočného plnenia.
Rozpočet slúži ako podklad pre cenovú ponuku, konečnú kontrolu a schválenie vykonáva objednávateľ.
Množstvá vychádzajú z podkladov odovzdaných objednávateľom. Pri zmene alebo upresnení dokumentácie je potrebné rozpočet aktualizovať.
Súpis je spracovaný pre šesť profesií: elektroinštalácia NN vrátane distribučnej časti a bleskozvodu, zdravotechnika, vykurovanie a chladenie, vzduchotechnika, dažďová kanalizácia a požiarna ochrana. Stavebná časť a statika nie sú jeho súčasťou.
Ceny sú v EUR bez DPH v cenovej sústave CENEKON 2026/02. Sadzba DPH pre stavebné práce na Slovensku je 23 %.
Položky, ktoré cenová sústava CENEKON 2026/02 neobsahuje, sú ocenené z prieskumu trhu podľa zverejnených cenníkov slovenských dodávateľov a ocenených výkazov výmer verejných zákaziek; pri každej takej položke je v poznámke uvedené, čo cena obsahuje. Ide o zariadenie staveniska, dopravu a osadenie stavebných buniek, kontajner na odpad, mimostaveniskovú dopravu, nasadenie autožeriavu vrátane pristavenia a viazača bremien, medené prípojnice elektromerového rozvádzača, strešné konzoly kondenzačných jednotiek, fotoluminiscenčné tabuľky únikových ciest, východiskovú revíziu elektroinštalácie, komplexné vyskúšanie vzduchotechniky a dokončovacie kroky vykurovania (napustenie a odvzdušnenie sústav, funkčná vykurovacia skúška).
R-1: Súhrnná správa obsahuje vety z inej stavby; kde ju prebíja profesijná časť alebo výkres, platí výkres. Na cenu to nemá vplyv, súpis sa tým nemení.
R-2: Vetranie je riešené podtlakovo nástennými ventilátormi podľa projektu vzduchotechniky; lokálna rekuperácia zo súhrnnej správy by súpis zvýšila o 13 259,64 EUR.
R-3: Odvodnenie plochej strechy je vonkajšími žľabmi a zvodovými rúrami; variant s vnútornými strešnými vtokmi by súpis zvýšil o 4 924,00 EUR.
R-4: Počet nebytových priestorov je 11 (A až K) podľa pôdorysu a rozvádzačov RSA až RSK; variant s deviatimi priestormi by súpis znížil o 2 080,78 EUR.
R-5: Trasy vonkajšieho vedenia NN sú v situácii distribučnej časti kótované tri: distribučné vedenie od trafostanice po skriňu SR 20 m (2 káble NAYY 4x240 spolu so zemniacim pásom a rezervnou rúrkou HDPE 40/33), prípojka od skrine SR po elektromerový rozvádzač RE 28 m (2 káble NAYY 4x240) a nový úsek prípojkového vedenia pre odberné miesto Krátky rad 17 40 m (NAYY-J 4x95). Všetky tri sú v súpise; variant, v ktorom by sa oceňovala len prípojka 28 m, by súpis znížil o 3 604,46 EUR.
R-6: Požiarne klapky vzduchotechnika nevyžaduje - prierez potrubia DN 160 je 0,020 m2, teda pod 0,04 m2 podľa technickej správy požiarnej ochrany; prestupy sa iba utesňujú. Variant s klapkami by súpis zvýšil najmenej o 2 114,28 EUR za montáž a o dodávku klapiek.
R-7: Dĺžka hadice hydrantového navijáka - technická správa zdravotechniky uvádza 25 m, technická správa požiarnej ochrany 30 m; hydrantové systémy sú ocenené s hadicou 30 m podľa požiarneho riešenia. Prevedenie s hadicou 25 m cenová sústava neponúka, cena sa tým nemení.
R-8: Dimenzia areálového vodovodu - situácia kótuje horný úsek po odbočku k hydrantu HDPE DN 80 d90x8,2 a dolný úsek k objektu HDPE DN 50 d63x3,8, technická správa uvádza prívod vody do objektu D90x8,2. Súpis ide podľa situácie, ktorá je adresnejšia; variant s celou trasou v D 90 by súpis zvýšil o 233,53 EUR.
R-9: Schéma rozvádzača nebytového priestoru kreslí vývod ku vonkajšej jednotke klimatizácie ako štvorpólový s káblom 5x2,5 mm2, kým technická správa chladenia predpisuje jednotky s výkonom 4,7 a 9,5 kW, ktoré sa vyrábajú v jednofázovom prevedení. Súpis ide za oboma dokumentmi: prívod je 5x2,5 mm2 podľa schémy, jednotky sú jednofázové podľa technickej správy. Trojfázové jednotky cenová sústava ponúka až od 14 kW pre sedem a viac vnútorných jednotiek, čo projektu nezodpovedá; taká zostava by súpis zvýšila približne o 38 665 EUR.
Doprava sypkých materiálov zemných prác je v ich jednotkových cenách. Doprava materiálu profesií na stavbu, odvoz výkopku a pristavenie buniek a žeriavu sú samostatné položky: doprava materiálu a buniek je počítaná na vzdialenosť do 50 km, odvoz výkopku na skládku do 10 km.</t>
        </is>
      </c>
    </row>
    <row r="24"/>
    <row r="25"/>
    <row r="26" ht="25.92" customHeight="1">
      <c r="D26" s="7" t="inlineStr">
        <is>
          <t>Cena bez DPH</t>
        </is>
      </c>
      <c r="AK26" s="91">
        <f>ROUND(AG94,2)</f>
        <v/>
      </c>
      <c r="AL26" s="9" t="n"/>
      <c r="AM26" s="9" t="n"/>
      <c r="AN26" s="9" t="n"/>
      <c r="AO26" s="9" t="n"/>
    </row>
    <row r="27"/>
    <row r="28">
      <c r="L28" s="1" t="inlineStr">
        <is>
          <t>Sadzba dane</t>
        </is>
      </c>
      <c r="W28" s="1" t="inlineStr">
        <is>
          <t>Základ dane</t>
        </is>
      </c>
      <c r="AK28" s="1" t="inlineStr">
        <is>
          <t>Výška dane</t>
        </is>
      </c>
    </row>
    <row r="29" ht="14.4" customHeight="1">
      <c r="D29" s="10" t="inlineStr">
        <is>
          <t>DPH</t>
        </is>
      </c>
      <c r="F29" s="10" t="inlineStr">
        <is>
          <t>základná</t>
        </is>
      </c>
      <c r="L29" s="92" t="n">
        <v>0.23</v>
      </c>
      <c r="W29" s="12">
        <f>ROUND(AZ94, 2)</f>
        <v/>
      </c>
      <c r="AK29" s="12">
        <f>ROUND(AV94, 2)</f>
        <v/>
      </c>
    </row>
    <row r="30" ht="14.4" customHeight="1">
      <c r="F30" s="10" t="inlineStr">
        <is>
          <t>znížená</t>
        </is>
      </c>
      <c r="L30" s="92" t="n">
        <v>0.19</v>
      </c>
      <c r="W30" s="12">
        <f>ROUND(BA94, 2)</f>
        <v/>
      </c>
      <c r="AK30" s="12">
        <f>ROUND(AW94, 2)</f>
        <v/>
      </c>
    </row>
    <row r="31" hidden="1" ht="14.4" customHeight="1">
      <c r="F31" s="10" t="inlineStr">
        <is>
          <t>zákl. prenesená</t>
        </is>
      </c>
      <c r="L31" s="92" t="n">
        <v>0.23</v>
      </c>
      <c r="W31" s="12">
        <f>ROUND(BB94, 2)</f>
        <v/>
      </c>
      <c r="AK31" s="12" t="n">
        <v>0</v>
      </c>
    </row>
    <row r="32" hidden="1" ht="14.4" customHeight="1">
      <c r="F32" s="10" t="inlineStr">
        <is>
          <t>zníž. prenesená</t>
        </is>
      </c>
      <c r="L32" s="92" t="n">
        <v>0.19</v>
      </c>
      <c r="W32" s="12">
        <f>ROUND(BC94, 2)</f>
        <v/>
      </c>
      <c r="AK32" s="12" t="n">
        <v>0</v>
      </c>
    </row>
    <row r="33" hidden="1" ht="14.4" customHeight="1">
      <c r="F33" s="10" t="inlineStr">
        <is>
          <t>nulová</t>
        </is>
      </c>
      <c r="L33" s="92" t="n">
        <v>0</v>
      </c>
      <c r="W33" s="12">
        <f>ROUND(BD94, 2)</f>
        <v/>
      </c>
      <c r="AK33" s="12" t="n">
        <v>0</v>
      </c>
    </row>
    <row r="34"/>
    <row r="35" ht="25.92" customHeight="1">
      <c r="D35" s="13" t="inlineStr">
        <is>
          <t>Cena s DPH</t>
        </is>
      </c>
      <c r="E35" s="14" t="n"/>
      <c r="F35" s="14" t="n"/>
      <c r="G35" s="14" t="n"/>
      <c r="H35" s="14" t="n"/>
      <c r="I35" s="14" t="n"/>
      <c r="J35" s="14" t="n"/>
      <c r="K35" s="14" t="n"/>
      <c r="L35" s="14" t="n"/>
      <c r="M35" s="14" t="n"/>
      <c r="N35" s="14" t="n"/>
      <c r="O35" s="14" t="n"/>
      <c r="P35" s="14" t="n"/>
      <c r="Q35" s="14" t="n"/>
      <c r="R35" s="14" t="n"/>
      <c r="S35" s="14" t="n"/>
      <c r="T35" s="15" t="inlineStr">
        <is>
          <t>v</t>
        </is>
      </c>
      <c r="U35" s="14" t="n"/>
      <c r="V35" s="14" t="n"/>
      <c r="W35" s="14" t="n"/>
      <c r="X35" s="93" t="inlineStr">
        <is>
          <t>EUR</t>
        </is>
      </c>
      <c r="Y35" s="17" t="n"/>
      <c r="Z35" s="17" t="n"/>
      <c r="AA35" s="17" t="n"/>
      <c r="AB35" s="17" t="n"/>
      <c r="AC35" s="14" t="n"/>
      <c r="AD35" s="14" t="n"/>
      <c r="AE35" s="14" t="n"/>
      <c r="AF35" s="14" t="n"/>
      <c r="AG35" s="14" t="n"/>
      <c r="AH35" s="14" t="n"/>
      <c r="AI35" s="14" t="n"/>
      <c r="AJ35" s="14" t="n"/>
      <c r="AK35" s="18">
        <f>SUM(AK26:AK33)</f>
        <v/>
      </c>
      <c r="AL35" s="17" t="n"/>
      <c r="AM35" s="17" t="n"/>
      <c r="AN35" s="17" t="n"/>
      <c r="AO35" s="19" t="n"/>
    </row>
    <row r="36"/>
    <row r="37"/>
    <row r="38"/>
    <row r="39"/>
    <row r="40"/>
    <row r="41"/>
    <row r="42"/>
    <row r="43"/>
    <row r="44"/>
    <row r="45"/>
    <row r="46"/>
    <row r="47"/>
    <row r="48"/>
    <row r="49">
      <c r="D49" s="20" t="inlineStr">
        <is>
          <t>Projektant</t>
        </is>
      </c>
      <c r="AH49" s="20" t="inlineStr">
        <is>
          <t>Spracovateľ</t>
        </is>
      </c>
    </row>
    <row r="50"/>
    <row r="51"/>
    <row r="52"/>
    <row r="53"/>
    <row r="54"/>
    <row r="55"/>
    <row r="56"/>
    <row r="57"/>
    <row r="58"/>
    <row r="59"/>
    <row r="60">
      <c r="D60" s="1" t="inlineStr">
        <is>
          <t>Dátum a podpis:</t>
        </is>
      </c>
      <c r="V60" s="1" t="inlineStr">
        <is>
          <t>Pečiatka</t>
        </is>
      </c>
      <c r="AH60" s="1" t="inlineStr">
        <is>
          <t>Dátum a podpis:</t>
        </is>
      </c>
      <c r="AM60" s="1" t="inlineStr">
        <is>
          <t>Pečiatka</t>
        </is>
      </c>
    </row>
    <row r="61"/>
    <row r="62"/>
    <row r="63"/>
    <row r="64">
      <c r="D64" s="20" t="inlineStr">
        <is>
          <t>Objednávateľ</t>
        </is>
      </c>
      <c r="AH64" s="20" t="inlineStr">
        <is>
          <t>Zhotoviteľ</t>
        </is>
      </c>
    </row>
    <row r="65"/>
    <row r="66"/>
    <row r="67"/>
    <row r="68"/>
    <row r="69"/>
    <row r="70"/>
    <row r="71"/>
    <row r="72"/>
    <row r="73"/>
    <row r="74"/>
    <row r="75">
      <c r="D75" s="1" t="inlineStr">
        <is>
          <t>Dátum a podpis:</t>
        </is>
      </c>
      <c r="V75" s="1" t="inlineStr">
        <is>
          <t>Pečiatka</t>
        </is>
      </c>
      <c r="AH75" s="1" t="inlineStr">
        <is>
          <t>Dátum a podpis:</t>
        </is>
      </c>
      <c r="AM75" s="1" t="inlineStr">
        <is>
          <t>Pečiatka</t>
        </is>
      </c>
    </row>
    <row r="76"/>
    <row r="77"/>
    <row r="78"/>
    <row r="79"/>
    <row r="80"/>
    <row r="81"/>
    <row r="82" ht="24.96" customHeight="1">
      <c r="C82" s="3" t="inlineStr">
        <is>
          <t>REKAPITULÁCIA OBJEKTOV STAVBY A SÚPISOV PRÁC</t>
        </is>
      </c>
    </row>
    <row r="83"/>
    <row r="84">
      <c r="C84" s="1" t="inlineStr">
        <is>
          <t>Kód:</t>
        </is>
      </c>
      <c r="L84" s="1">
        <f>K5</f>
        <v/>
      </c>
    </row>
    <row r="85">
      <c r="C85" s="4" t="inlineStr">
        <is>
          <t>Stavba:</t>
        </is>
      </c>
      <c r="L85" s="5">
        <f>K6</f>
        <v/>
      </c>
    </row>
    <row r="86"/>
    <row r="87">
      <c r="C87" s="1" t="inlineStr">
        <is>
          <t>Miesto:</t>
        </is>
      </c>
      <c r="L87" s="20">
        <f>IF(K8="","",K8)</f>
        <v/>
      </c>
      <c r="AI87" s="1" t="inlineStr">
        <is>
          <t>Dátum:</t>
        </is>
      </c>
      <c r="AM87" s="94">
        <f>IF(AN8= "","",AN8)</f>
        <v/>
      </c>
    </row>
    <row r="88"/>
    <row r="89">
      <c r="C89" s="1" t="inlineStr">
        <is>
          <t>Zadávateľ:</t>
        </is>
      </c>
      <c r="L89" s="1">
        <f>IF(E11= "","",E11)</f>
        <v/>
      </c>
      <c r="AI89" s="1" t="inlineStr">
        <is>
          <t>Projektant:</t>
        </is>
      </c>
      <c r="AM89" s="1">
        <f>IF(E17="","",E17)</f>
        <v/>
      </c>
      <c r="AS89" s="1" t="inlineStr">
        <is>
          <t>Informatívne údaje z listov zákaziek</t>
        </is>
      </c>
    </row>
    <row r="90">
      <c r="C90" s="1" t="inlineStr">
        <is>
          <t>Zhotoviteľ:</t>
        </is>
      </c>
      <c r="L90" s="1">
        <f>IF(E14="","",E14)</f>
        <v/>
      </c>
      <c r="AI90" s="1" t="inlineStr">
        <is>
          <t>Spracovateľ:</t>
        </is>
      </c>
      <c r="AM90" s="1">
        <f>IF(E20="","",E20)</f>
        <v/>
      </c>
    </row>
    <row r="91"/>
    <row r="92" ht="29.28" customHeight="1">
      <c r="C92" s="95" t="inlineStr">
        <is>
          <t>Kód</t>
        </is>
      </c>
      <c r="D92" s="17" t="n"/>
      <c r="E92" s="17" t="n"/>
      <c r="F92" s="17" t="n"/>
      <c r="G92" s="17" t="n"/>
      <c r="H92" s="23" t="n"/>
      <c r="I92" s="96" t="inlineStr">
        <is>
          <t>Popis</t>
        </is>
      </c>
      <c r="J92" s="17" t="n"/>
      <c r="K92" s="17" t="n"/>
      <c r="L92" s="17" t="n"/>
      <c r="M92" s="17" t="n"/>
      <c r="N92" s="17" t="n"/>
      <c r="O92" s="17" t="n"/>
      <c r="P92" s="17" t="n"/>
      <c r="Q92" s="17" t="n"/>
      <c r="R92" s="17" t="n"/>
      <c r="S92" s="17" t="n"/>
      <c r="T92" s="17" t="n"/>
      <c r="U92" s="17" t="n"/>
      <c r="V92" s="17" t="n"/>
      <c r="W92" s="17" t="n"/>
      <c r="X92" s="17" t="n"/>
      <c r="Y92" s="17" t="n"/>
      <c r="Z92" s="17" t="n"/>
      <c r="AA92" s="17" t="n"/>
      <c r="AB92" s="17" t="n"/>
      <c r="AC92" s="17" t="n"/>
      <c r="AD92" s="17" t="n"/>
      <c r="AE92" s="17" t="n"/>
      <c r="AF92" s="17" t="n"/>
      <c r="AG92" s="97" t="inlineStr">
        <is>
          <t>Cena bez DPH [EUR]</t>
        </is>
      </c>
      <c r="AH92" s="17" t="n"/>
      <c r="AI92" s="17" t="n"/>
      <c r="AJ92" s="17" t="n"/>
      <c r="AK92" s="17" t="n"/>
      <c r="AL92" s="17" t="n"/>
      <c r="AM92" s="17" t="n"/>
      <c r="AN92" s="26" t="inlineStr">
        <is>
          <t>Cena s DPH [EUR]</t>
        </is>
      </c>
      <c r="AO92" s="17" t="n"/>
      <c r="AP92" s="19" t="n"/>
      <c r="AQ92" s="27" t="inlineStr">
        <is>
          <t>Typ</t>
        </is>
      </c>
      <c r="AS92" s="28" t="inlineStr">
        <is>
          <t>z toho Ostat.
náklady [EUR]</t>
        </is>
      </c>
      <c r="AT92" s="28" t="inlineStr">
        <is>
          <t>DPH [EUR]</t>
        </is>
      </c>
      <c r="AU92" s="28" t="inlineStr">
        <is>
          <t>Normohodiny [h]</t>
        </is>
      </c>
      <c r="AV92" s="28" t="inlineStr">
        <is>
          <t>DPH základná [EUR]</t>
        </is>
      </c>
      <c r="AW92" s="28" t="inlineStr">
        <is>
          <t>DPH znížená [EUR]</t>
        </is>
      </c>
      <c r="AX92" s="28" t="inlineStr">
        <is>
          <t>DPH základná prenesená
[EUR]</t>
        </is>
      </c>
      <c r="AY92" s="28" t="inlineStr">
        <is>
          <t>DPH znížená prenesená
[EUR]</t>
        </is>
      </c>
      <c r="AZ92" s="28" t="inlineStr">
        <is>
          <t>Základňa
DPH základná</t>
        </is>
      </c>
      <c r="BA92" s="28" t="inlineStr">
        <is>
          <t>Základňa
DPH znížená</t>
        </is>
      </c>
      <c r="BB92" s="28" t="inlineStr">
        <is>
          <t>Základňa
DPH zákl. prenesená</t>
        </is>
      </c>
      <c r="BC92" s="28" t="inlineStr">
        <is>
          <t>Základňa
DPH zníž. prenesená</t>
        </is>
      </c>
      <c r="BD92" s="28" t="inlineStr">
        <is>
          <t>Základňa
DPH nulová</t>
        </is>
      </c>
    </row>
    <row r="93"/>
    <row r="94" ht="32.4" customHeight="1">
      <c r="C94" s="29" t="inlineStr">
        <is>
          <t>Náklady z rozpočtov</t>
        </is>
      </c>
      <c r="AG94" s="30">
        <f>ROUND(SUM(AG95:AG102),2)</f>
        <v/>
      </c>
      <c r="AN94" s="30">
        <f>SUM(AG94,AT94)</f>
        <v/>
      </c>
      <c r="AS94" s="31">
        <f>ROUND(SUM(AS95:AS102),2)</f>
        <v/>
      </c>
      <c r="AT94" s="31">
        <f>ROUND(SUM(AV94:AW94),2)</f>
        <v/>
      </c>
      <c r="AU94" s="98">
        <f>ROUND(SUM(AU95:AU102),5)</f>
        <v/>
      </c>
      <c r="AV94" s="31">
        <f>ROUND(AZ94*L29,2)</f>
        <v/>
      </c>
      <c r="AW94" s="31">
        <f>ROUND(BA94*L30,2)</f>
        <v/>
      </c>
      <c r="AX94" s="31">
        <f>ROUND(BB94*L29,2)</f>
        <v/>
      </c>
      <c r="AY94" s="31">
        <f>ROUND(BC94*L30,2)</f>
        <v/>
      </c>
      <c r="AZ94" s="31">
        <f>ROUND(SUM(AZ95:AZ102),2)</f>
        <v/>
      </c>
      <c r="BA94" s="31">
        <f>ROUND(SUM(BA95:BA102),2)</f>
        <v/>
      </c>
      <c r="BB94" s="31">
        <f>ROUND(SUM(BB95:BB102),2)</f>
        <v/>
      </c>
      <c r="BC94" s="31">
        <f>ROUND(SUM(BC95:BC102),2)</f>
        <v/>
      </c>
      <c r="BD94" s="31">
        <f>ROUND(SUM(BD95:BD102),2)</f>
        <v/>
      </c>
      <c r="BS94" s="33" t="inlineStr">
        <is>
          <t>D</t>
        </is>
      </c>
      <c r="BT94" s="33" t="inlineStr">
        <is>
          <t>0</t>
        </is>
      </c>
      <c r="BU94" s="2" t="inlineStr">
        <is>
          <t>###NOIMPORT###</t>
        </is>
      </c>
      <c r="BV94" s="33" t="inlineStr">
        <is>
          <t>IMPORT</t>
        </is>
      </c>
      <c r="BW94" s="33" t="inlineStr">
        <is>
          <t>{0129c38e-96ac-406c-8508-de4134c6d1ee}</t>
        </is>
      </c>
      <c r="BX94" s="33" t="inlineStr">
        <is>
          <t>{00000000-0000-0000-0000-000000000000}</t>
        </is>
      </c>
    </row>
    <row r="95" ht="16.5" customHeight="1">
      <c r="A95" s="1" t="inlineStr">
        <is>
          <t>/</t>
        </is>
      </c>
      <c r="D95" s="4" t="inlineStr">
        <is>
          <t>SO 01</t>
        </is>
      </c>
      <c r="J95" s="5" t="inlineStr">
        <is>
          <t>Elektroinštalácia NN</t>
        </is>
      </c>
      <c r="AG95" s="34">
        <f>'SO 01 - Elektroinštalácia NN'!J30</f>
        <v/>
      </c>
      <c r="AN95" s="34">
        <f>SUM(AG95,AT95)</f>
        <v/>
      </c>
      <c r="AQ95" s="20" t="inlineStr">
        <is>
          <t>STA</t>
        </is>
      </c>
      <c r="AS95" s="31" t="n">
        <v>0</v>
      </c>
      <c r="AT95" s="31">
        <f>ROUND(SUM(AV95:AW95),2)</f>
        <v/>
      </c>
      <c r="AU95" s="98">
        <f>'SO 01 - Elektroinštalácia NN'!P121</f>
        <v/>
      </c>
      <c r="AV95" s="31">
        <f>'SO 01 - Elektroinštalácia NN'!J33</f>
        <v/>
      </c>
      <c r="AW95" s="31">
        <f>'SO 01 - Elektroinštalácia NN'!J34</f>
        <v/>
      </c>
      <c r="AX95" s="31">
        <f>'SO 01 - Elektroinštalácia NN'!J35</f>
        <v/>
      </c>
      <c r="AY95" s="31">
        <f>'SO 01 - Elektroinštalácia NN'!J36</f>
        <v/>
      </c>
      <c r="AZ95" s="31">
        <f>'SO 01 - Elektroinštalácia NN'!F33</f>
        <v/>
      </c>
      <c r="BA95" s="31">
        <f>'SO 01 - Elektroinštalácia NN'!F34</f>
        <v/>
      </c>
      <c r="BB95" s="31">
        <f>'SO 01 - Elektroinštalácia NN'!F35</f>
        <v/>
      </c>
      <c r="BC95" s="31">
        <f>'SO 01 - Elektroinštalácia NN'!F36</f>
        <v/>
      </c>
      <c r="BD95" s="31">
        <f>'SO 01 - Elektroinštalácia NN'!F37</f>
        <v/>
      </c>
      <c r="BT95" s="2" t="inlineStr">
        <is>
          <t>1</t>
        </is>
      </c>
      <c r="BV95" s="2" t="inlineStr">
        <is>
          <t>IMPORT</t>
        </is>
      </c>
      <c r="BW95" s="2" t="inlineStr">
        <is>
          <t>{ca2ef71a-9448-4794-89fb-e8c81eba2a69}</t>
        </is>
      </c>
      <c r="BX95" s="2" t="inlineStr">
        <is>
          <t>{0129c38e-96ac-406c-8508-de4134c6d1ee}</t>
        </is>
      </c>
      <c r="CM95" s="2" t="inlineStr">
        <is>
          <t>1</t>
        </is>
      </c>
    </row>
    <row r="96" ht="16.5" customHeight="1">
      <c r="A96" s="1" t="inlineStr">
        <is>
          <t>/</t>
        </is>
      </c>
      <c r="D96" s="4" t="inlineStr">
        <is>
          <t>SO 01.2</t>
        </is>
      </c>
      <c r="J96" s="5" t="inlineStr">
        <is>
          <t>Distribučné rozvody NN</t>
        </is>
      </c>
      <c r="AG96" s="34">
        <f>'SO 01.2 - Distribučné rozvod...'!J30</f>
        <v/>
      </c>
      <c r="AN96" s="34">
        <f>SUM(AG96,AT96)</f>
        <v/>
      </c>
      <c r="AQ96" s="20" t="inlineStr">
        <is>
          <t>STA</t>
        </is>
      </c>
      <c r="AS96" s="31" t="n">
        <v>0</v>
      </c>
      <c r="AT96" s="31">
        <f>ROUND(SUM(AV96:AW96),2)</f>
        <v/>
      </c>
      <c r="AU96" s="98">
        <f>'SO 01.2 - Distribučné rozvod...'!P122</f>
        <v/>
      </c>
      <c r="AV96" s="31">
        <f>'SO 01.2 - Distribučné rozvod...'!J33</f>
        <v/>
      </c>
      <c r="AW96" s="31">
        <f>'SO 01.2 - Distribučné rozvod...'!J34</f>
        <v/>
      </c>
      <c r="AX96" s="31">
        <f>'SO 01.2 - Distribučné rozvod...'!J35</f>
        <v/>
      </c>
      <c r="AY96" s="31">
        <f>'SO 01.2 - Distribučné rozvod...'!J36</f>
        <v/>
      </c>
      <c r="AZ96" s="31">
        <f>'SO 01.2 - Distribučné rozvod...'!F33</f>
        <v/>
      </c>
      <c r="BA96" s="31">
        <f>'SO 01.2 - Distribučné rozvod...'!F34</f>
        <v/>
      </c>
      <c r="BB96" s="31">
        <f>'SO 01.2 - Distribučné rozvod...'!F35</f>
        <v/>
      </c>
      <c r="BC96" s="31">
        <f>'SO 01.2 - Distribučné rozvod...'!F36</f>
        <v/>
      </c>
      <c r="BD96" s="31">
        <f>'SO 01.2 - Distribučné rozvod...'!F37</f>
        <v/>
      </c>
      <c r="BT96" s="2" t="inlineStr">
        <is>
          <t>1</t>
        </is>
      </c>
      <c r="BV96" s="2" t="inlineStr">
        <is>
          <t>IMPORT</t>
        </is>
      </c>
      <c r="BW96" s="2" t="inlineStr">
        <is>
          <t>{e51038e5-3e65-4119-9c5a-fd8b2b43305b}</t>
        </is>
      </c>
      <c r="BX96" s="2" t="inlineStr">
        <is>
          <t>{0129c38e-96ac-406c-8508-de4134c6d1ee}</t>
        </is>
      </c>
      <c r="CM96" s="2" t="inlineStr">
        <is>
          <t>1</t>
        </is>
      </c>
    </row>
    <row r="97" ht="16.5" customHeight="1">
      <c r="A97" s="1" t="inlineStr">
        <is>
          <t>/</t>
        </is>
      </c>
      <c r="D97" s="4" t="inlineStr">
        <is>
          <t>SO 02</t>
        </is>
      </c>
      <c r="J97" s="5" t="inlineStr">
        <is>
          <t>Zdravotechnika</t>
        </is>
      </c>
      <c r="AG97" s="34">
        <f>'SO 02 - Zdravotechnika'!J30</f>
        <v/>
      </c>
      <c r="AN97" s="34">
        <f>SUM(AG97,AT97)</f>
        <v/>
      </c>
      <c r="AQ97" s="20" t="inlineStr">
        <is>
          <t>STA</t>
        </is>
      </c>
      <c r="AS97" s="31" t="n">
        <v>0</v>
      </c>
      <c r="AT97" s="31">
        <f>ROUND(SUM(AV97:AW97),2)</f>
        <v/>
      </c>
      <c r="AU97" s="98">
        <f>'SO 02 - Zdravotechnika'!P129</f>
        <v/>
      </c>
      <c r="AV97" s="31">
        <f>'SO 02 - Zdravotechnika'!J33</f>
        <v/>
      </c>
      <c r="AW97" s="31">
        <f>'SO 02 - Zdravotechnika'!J34</f>
        <v/>
      </c>
      <c r="AX97" s="31">
        <f>'SO 02 - Zdravotechnika'!J35</f>
        <v/>
      </c>
      <c r="AY97" s="31">
        <f>'SO 02 - Zdravotechnika'!J36</f>
        <v/>
      </c>
      <c r="AZ97" s="31">
        <f>'SO 02 - Zdravotechnika'!F33</f>
        <v/>
      </c>
      <c r="BA97" s="31">
        <f>'SO 02 - Zdravotechnika'!F34</f>
        <v/>
      </c>
      <c r="BB97" s="31">
        <f>'SO 02 - Zdravotechnika'!F35</f>
        <v/>
      </c>
      <c r="BC97" s="31">
        <f>'SO 02 - Zdravotechnika'!F36</f>
        <v/>
      </c>
      <c r="BD97" s="31">
        <f>'SO 02 - Zdravotechnika'!F37</f>
        <v/>
      </c>
      <c r="BT97" s="2" t="inlineStr">
        <is>
          <t>1</t>
        </is>
      </c>
      <c r="BV97" s="2" t="inlineStr">
        <is>
          <t>IMPORT</t>
        </is>
      </c>
      <c r="BW97" s="2" t="inlineStr">
        <is>
          <t>{2406abf9-f2fb-4ff8-b577-5ad89a7649c8}</t>
        </is>
      </c>
      <c r="BX97" s="2" t="inlineStr">
        <is>
          <t>{0129c38e-96ac-406c-8508-de4134c6d1ee}</t>
        </is>
      </c>
      <c r="CM97" s="2" t="inlineStr">
        <is>
          <t>1</t>
        </is>
      </c>
    </row>
    <row r="98" ht="16.5" customHeight="1">
      <c r="A98" s="1" t="inlineStr">
        <is>
          <t>/</t>
        </is>
      </c>
      <c r="D98" s="4" t="inlineStr">
        <is>
          <t>SO 03</t>
        </is>
      </c>
      <c r="J98" s="5" t="inlineStr">
        <is>
          <t>Vykurovanie a chladenie</t>
        </is>
      </c>
      <c r="AG98" s="34">
        <f>'SO 03 - Vykurovanie a chladenie'!J30</f>
        <v/>
      </c>
      <c r="AN98" s="34">
        <f>SUM(AG98,AT98)</f>
        <v/>
      </c>
      <c r="AQ98" s="20" t="inlineStr">
        <is>
          <t>STA</t>
        </is>
      </c>
      <c r="AS98" s="31" t="n">
        <v>0</v>
      </c>
      <c r="AT98" s="31">
        <f>ROUND(SUM(AV98:AW98),2)</f>
        <v/>
      </c>
      <c r="AU98" s="98">
        <f>'SO 03 - Vykurovanie a chladenie'!P130</f>
        <v/>
      </c>
      <c r="AV98" s="31">
        <f>'SO 03 - Vykurovanie a chladenie'!J33</f>
        <v/>
      </c>
      <c r="AW98" s="31">
        <f>'SO 03 - Vykurovanie a chladenie'!J34</f>
        <v/>
      </c>
      <c r="AX98" s="31">
        <f>'SO 03 - Vykurovanie a chladenie'!J35</f>
        <v/>
      </c>
      <c r="AY98" s="31">
        <f>'SO 03 - Vykurovanie a chladenie'!J36</f>
        <v/>
      </c>
      <c r="AZ98" s="31">
        <f>'SO 03 - Vykurovanie a chladenie'!F33</f>
        <v/>
      </c>
      <c r="BA98" s="31">
        <f>'SO 03 - Vykurovanie a chladenie'!F34</f>
        <v/>
      </c>
      <c r="BB98" s="31">
        <f>'SO 03 - Vykurovanie a chladenie'!F35</f>
        <v/>
      </c>
      <c r="BC98" s="31">
        <f>'SO 03 - Vykurovanie a chladenie'!F36</f>
        <v/>
      </c>
      <c r="BD98" s="31">
        <f>'SO 03 - Vykurovanie a chladenie'!F37</f>
        <v/>
      </c>
      <c r="BT98" s="2" t="inlineStr">
        <is>
          <t>1</t>
        </is>
      </c>
      <c r="BV98" s="2" t="inlineStr">
        <is>
          <t>IMPORT</t>
        </is>
      </c>
      <c r="BW98" s="2" t="inlineStr">
        <is>
          <t>{2c76266c-5cbd-47e6-a420-b3bdf9869bfd}</t>
        </is>
      </c>
      <c r="BX98" s="2" t="inlineStr">
        <is>
          <t>{0129c38e-96ac-406c-8508-de4134c6d1ee}</t>
        </is>
      </c>
      <c r="CM98" s="2" t="inlineStr">
        <is>
          <t>1</t>
        </is>
      </c>
    </row>
    <row r="99" ht="16.5" customHeight="1">
      <c r="A99" s="1" t="inlineStr">
        <is>
          <t>/</t>
        </is>
      </c>
      <c r="D99" s="4" t="inlineStr">
        <is>
          <t>SO 04</t>
        </is>
      </c>
      <c r="J99" s="5" t="inlineStr">
        <is>
          <t>Vzduchotechnika</t>
        </is>
      </c>
      <c r="AG99" s="34">
        <f>'SO 04 - Vzduchotechnika'!J30</f>
        <v/>
      </c>
      <c r="AN99" s="34">
        <f>SUM(AG99,AT99)</f>
        <v/>
      </c>
      <c r="AQ99" s="20" t="inlineStr">
        <is>
          <t>STA</t>
        </is>
      </c>
      <c r="AS99" s="31" t="n">
        <v>0</v>
      </c>
      <c r="AT99" s="31">
        <f>ROUND(SUM(AV99:AW99),2)</f>
        <v/>
      </c>
      <c r="AU99" s="98">
        <f>'SO 04 - Vzduchotechnika'!P122</f>
        <v/>
      </c>
      <c r="AV99" s="31">
        <f>'SO 04 - Vzduchotechnika'!J33</f>
        <v/>
      </c>
      <c r="AW99" s="31">
        <f>'SO 04 - Vzduchotechnika'!J34</f>
        <v/>
      </c>
      <c r="AX99" s="31">
        <f>'SO 04 - Vzduchotechnika'!J35</f>
        <v/>
      </c>
      <c r="AY99" s="31">
        <f>'SO 04 - Vzduchotechnika'!J36</f>
        <v/>
      </c>
      <c r="AZ99" s="31">
        <f>'SO 04 - Vzduchotechnika'!F33</f>
        <v/>
      </c>
      <c r="BA99" s="31">
        <f>'SO 04 - Vzduchotechnika'!F34</f>
        <v/>
      </c>
      <c r="BB99" s="31">
        <f>'SO 04 - Vzduchotechnika'!F35</f>
        <v/>
      </c>
      <c r="BC99" s="31">
        <f>'SO 04 - Vzduchotechnika'!F36</f>
        <v/>
      </c>
      <c r="BD99" s="31">
        <f>'SO 04 - Vzduchotechnika'!F37</f>
        <v/>
      </c>
      <c r="BT99" s="2" t="inlineStr">
        <is>
          <t>1</t>
        </is>
      </c>
      <c r="BV99" s="2" t="inlineStr">
        <is>
          <t>IMPORT</t>
        </is>
      </c>
      <c r="BW99" s="2" t="inlineStr">
        <is>
          <t>{59ba7e6f-7648-4848-a28b-ca27bbfb8b1e}</t>
        </is>
      </c>
      <c r="BX99" s="2" t="inlineStr">
        <is>
          <t>{0129c38e-96ac-406c-8508-de4134c6d1ee}</t>
        </is>
      </c>
      <c r="CM99" s="2" t="inlineStr">
        <is>
          <t>1</t>
        </is>
      </c>
    </row>
    <row r="100" ht="16.5" customHeight="1">
      <c r="A100" s="1" t="inlineStr">
        <is>
          <t>/</t>
        </is>
      </c>
      <c r="D100" s="4" t="inlineStr">
        <is>
          <t>SO 05</t>
        </is>
      </c>
      <c r="J100" s="5" t="inlineStr">
        <is>
          <t>Dažďová kanalizácia a vsakovací objekt</t>
        </is>
      </c>
      <c r="AG100" s="34">
        <f>'SO 05 - Dažďová kanalizácia...'!J30</f>
        <v/>
      </c>
      <c r="AN100" s="34">
        <f>SUM(AG100,AT100)</f>
        <v/>
      </c>
      <c r="AQ100" s="20" t="inlineStr">
        <is>
          <t>STA</t>
        </is>
      </c>
      <c r="AS100" s="31" t="n">
        <v>0</v>
      </c>
      <c r="AT100" s="31">
        <f>ROUND(SUM(AV100:AW100),2)</f>
        <v/>
      </c>
      <c r="AU100" s="98">
        <f>'SO 05 - Dažďová kanalizácia...'!P126</f>
        <v/>
      </c>
      <c r="AV100" s="31">
        <f>'SO 05 - Dažďová kanalizácia...'!J33</f>
        <v/>
      </c>
      <c r="AW100" s="31">
        <f>'SO 05 - Dažďová kanalizácia...'!J34</f>
        <v/>
      </c>
      <c r="AX100" s="31">
        <f>'SO 05 - Dažďová kanalizácia...'!J35</f>
        <v/>
      </c>
      <c r="AY100" s="31">
        <f>'SO 05 - Dažďová kanalizácia...'!J36</f>
        <v/>
      </c>
      <c r="AZ100" s="31">
        <f>'SO 05 - Dažďová kanalizácia...'!F33</f>
        <v/>
      </c>
      <c r="BA100" s="31">
        <f>'SO 05 - Dažďová kanalizácia...'!F34</f>
        <v/>
      </c>
      <c r="BB100" s="31">
        <f>'SO 05 - Dažďová kanalizácia...'!F35</f>
        <v/>
      </c>
      <c r="BC100" s="31">
        <f>'SO 05 - Dažďová kanalizácia...'!F36</f>
        <v/>
      </c>
      <c r="BD100" s="31">
        <f>'SO 05 - Dažďová kanalizácia...'!F37</f>
        <v/>
      </c>
      <c r="BT100" s="2" t="inlineStr">
        <is>
          <t>1</t>
        </is>
      </c>
      <c r="BV100" s="2" t="inlineStr">
        <is>
          <t>IMPORT</t>
        </is>
      </c>
      <c r="BW100" s="2" t="inlineStr">
        <is>
          <t>{46ff05dd-4363-456a-bc78-d7f6b201cb12}</t>
        </is>
      </c>
      <c r="BX100" s="2" t="inlineStr">
        <is>
          <t>{0129c38e-96ac-406c-8508-de4134c6d1ee}</t>
        </is>
      </c>
      <c r="CM100" s="2" t="inlineStr">
        <is>
          <t>1</t>
        </is>
      </c>
    </row>
    <row r="101" ht="16.5" customHeight="1">
      <c r="A101" s="1" t="inlineStr">
        <is>
          <t>/</t>
        </is>
      </c>
      <c r="D101" s="4" t="inlineStr">
        <is>
          <t>SO 06</t>
        </is>
      </c>
      <c r="J101" s="5" t="inlineStr">
        <is>
          <t>Požiarna ochrana</t>
        </is>
      </c>
      <c r="AG101" s="34">
        <f>'SO 06 - Požiarna ochrana'!J30</f>
        <v/>
      </c>
      <c r="AN101" s="34">
        <f>SUM(AG101,AT101)</f>
        <v/>
      </c>
      <c r="AQ101" s="20" t="inlineStr">
        <is>
          <t>STA</t>
        </is>
      </c>
      <c r="AS101" s="31" t="n">
        <v>0</v>
      </c>
      <c r="AT101" s="31">
        <f>ROUND(SUM(AV101:AW101),2)</f>
        <v/>
      </c>
      <c r="AU101" s="98">
        <f>'SO 06 - Požiarna ochrana'!P124</f>
        <v/>
      </c>
      <c r="AV101" s="31">
        <f>'SO 06 - Požiarna ochrana'!J33</f>
        <v/>
      </c>
      <c r="AW101" s="31">
        <f>'SO 06 - Požiarna ochrana'!J34</f>
        <v/>
      </c>
      <c r="AX101" s="31">
        <f>'SO 06 - Požiarna ochrana'!J35</f>
        <v/>
      </c>
      <c r="AY101" s="31">
        <f>'SO 06 - Požiarna ochrana'!J36</f>
        <v/>
      </c>
      <c r="AZ101" s="31">
        <f>'SO 06 - Požiarna ochrana'!F33</f>
        <v/>
      </c>
      <c r="BA101" s="31">
        <f>'SO 06 - Požiarna ochrana'!F34</f>
        <v/>
      </c>
      <c r="BB101" s="31">
        <f>'SO 06 - Požiarna ochrana'!F35</f>
        <v/>
      </c>
      <c r="BC101" s="31">
        <f>'SO 06 - Požiarna ochrana'!F36</f>
        <v/>
      </c>
      <c r="BD101" s="31">
        <f>'SO 06 - Požiarna ochrana'!F37</f>
        <v/>
      </c>
      <c r="BT101" s="2" t="inlineStr">
        <is>
          <t>1</t>
        </is>
      </c>
      <c r="BV101" s="2" t="inlineStr">
        <is>
          <t>IMPORT</t>
        </is>
      </c>
      <c r="BW101" s="2" t="inlineStr">
        <is>
          <t>{1485c712-5501-4067-992c-2f146ffe4367}</t>
        </is>
      </c>
      <c r="BX101" s="2" t="inlineStr">
        <is>
          <t>{0129c38e-96ac-406c-8508-de4134c6d1ee}</t>
        </is>
      </c>
      <c r="CM101" s="2" t="inlineStr">
        <is>
          <t>1</t>
        </is>
      </c>
    </row>
    <row r="102" ht="16.5" customHeight="1">
      <c r="A102" s="1" t="inlineStr">
        <is>
          <t>/</t>
        </is>
      </c>
      <c r="D102" s="4" t="inlineStr">
        <is>
          <t>VRN</t>
        </is>
      </c>
      <c r="J102" s="5" t="inlineStr">
        <is>
          <t>Vedľajšie rozpočtové náklady</t>
        </is>
      </c>
      <c r="AG102" s="34">
        <f>'VRN - Vedľajšie rozpočtové n...'!J30</f>
        <v/>
      </c>
      <c r="AN102" s="34">
        <f>SUM(AG102,AT102)</f>
        <v/>
      </c>
      <c r="AQ102" s="20" t="inlineStr">
        <is>
          <t>STA</t>
        </is>
      </c>
      <c r="AS102" s="31" t="n">
        <v>0</v>
      </c>
      <c r="AT102" s="31">
        <f>ROUND(SUM(AV102:AW102),2)</f>
        <v/>
      </c>
      <c r="AU102" s="98">
        <f>'VRN - Vedľajšie rozpočtové n...'!P122</f>
        <v/>
      </c>
      <c r="AV102" s="31">
        <f>'VRN - Vedľajšie rozpočtové n...'!J33</f>
        <v/>
      </c>
      <c r="AW102" s="31">
        <f>'VRN - Vedľajšie rozpočtové n...'!J34</f>
        <v/>
      </c>
      <c r="AX102" s="31">
        <f>'VRN - Vedľajšie rozpočtové n...'!J35</f>
        <v/>
      </c>
      <c r="AY102" s="31">
        <f>'VRN - Vedľajšie rozpočtové n...'!J36</f>
        <v/>
      </c>
      <c r="AZ102" s="31">
        <f>'VRN - Vedľajšie rozpočtové n...'!F33</f>
        <v/>
      </c>
      <c r="BA102" s="31">
        <f>'VRN - Vedľajšie rozpočtové n...'!F34</f>
        <v/>
      </c>
      <c r="BB102" s="31">
        <f>'VRN - Vedľajšie rozpočtové n...'!F35</f>
        <v/>
      </c>
      <c r="BC102" s="31">
        <f>'VRN - Vedľajšie rozpočtové n...'!F36</f>
        <v/>
      </c>
      <c r="BD102" s="31">
        <f>'VRN - Vedľajšie rozpočtové n...'!F37</f>
        <v/>
      </c>
      <c r="BT102" s="2" t="inlineStr">
        <is>
          <t>1</t>
        </is>
      </c>
      <c r="BV102" s="2" t="inlineStr">
        <is>
          <t>IMPORT</t>
        </is>
      </c>
      <c r="BW102" s="2" t="inlineStr">
        <is>
          <t>{a970d11b-34ca-47ed-9f50-c76ec0eb6212}</t>
        </is>
      </c>
      <c r="BX102" s="2" t="inlineStr">
        <is>
          <t>{0129c38e-96ac-406c-8508-de4134c6d1ee}</t>
        </is>
      </c>
      <c r="CM102" s="2" t="inlineStr">
        <is>
          <t>1</t>
        </is>
      </c>
    </row>
  </sheetData>
  <mergeCells count="68">
    <mergeCell ref="AN95:AP95"/>
    <mergeCell ref="C92:G92"/>
    <mergeCell ref="E23:AN23"/>
    <mergeCell ref="AM90:AP90"/>
    <mergeCell ref="AN100:AP100"/>
    <mergeCell ref="AN94:AP94"/>
    <mergeCell ref="J97:AF97"/>
    <mergeCell ref="D100:H100"/>
    <mergeCell ref="L32:P32"/>
    <mergeCell ref="W32:AE32"/>
    <mergeCell ref="AS89:AT91"/>
    <mergeCell ref="AG92:AM92"/>
    <mergeCell ref="L28:P28"/>
    <mergeCell ref="D99:H99"/>
    <mergeCell ref="W31:AE31"/>
    <mergeCell ref="AK28:AO28"/>
    <mergeCell ref="AG102:AM102"/>
    <mergeCell ref="AN96:AP96"/>
    <mergeCell ref="D96:H96"/>
    <mergeCell ref="AM89:AP89"/>
    <mergeCell ref="AG98:AM98"/>
    <mergeCell ref="D95:H95"/>
    <mergeCell ref="I92:AF92"/>
    <mergeCell ref="D101:H101"/>
    <mergeCell ref="J102:AF102"/>
    <mergeCell ref="AN102:AP102"/>
    <mergeCell ref="AK30:AO30"/>
    <mergeCell ref="L33:P33"/>
    <mergeCell ref="AN98:AP98"/>
    <mergeCell ref="K6:AO6"/>
    <mergeCell ref="AK33:AO33"/>
    <mergeCell ref="L85:AO85"/>
    <mergeCell ref="J99:AF99"/>
    <mergeCell ref="AG100:AM100"/>
    <mergeCell ref="AG94:AM94"/>
    <mergeCell ref="L30:P30"/>
    <mergeCell ref="D97:H97"/>
    <mergeCell ref="J98:AF98"/>
    <mergeCell ref="AG99:AM99"/>
    <mergeCell ref="AK26:AO26"/>
    <mergeCell ref="AK35:AO35"/>
    <mergeCell ref="AN101:AP101"/>
    <mergeCell ref="L29:P29"/>
    <mergeCell ref="W29:AE29"/>
    <mergeCell ref="J101:AF101"/>
    <mergeCell ref="AK29:AO29"/>
    <mergeCell ref="AM87:AN87"/>
    <mergeCell ref="W28:AE28"/>
    <mergeCell ref="K5:AO5"/>
    <mergeCell ref="J95:AF95"/>
    <mergeCell ref="AG96:AM96"/>
    <mergeCell ref="D102:H102"/>
    <mergeCell ref="J100:AF100"/>
    <mergeCell ref="AG95:AM95"/>
    <mergeCell ref="L31:P31"/>
    <mergeCell ref="X35:AB35"/>
    <mergeCell ref="AK31:AO31"/>
    <mergeCell ref="AN97:AP97"/>
    <mergeCell ref="AN92:AP92"/>
    <mergeCell ref="AN99:AP99"/>
    <mergeCell ref="W33:AE33"/>
    <mergeCell ref="J96:AF96"/>
    <mergeCell ref="D98:H98"/>
    <mergeCell ref="AG97:AM97"/>
    <mergeCell ref="AR2:BE2"/>
    <mergeCell ref="W30:AE30"/>
    <mergeCell ref="AK32:AO32"/>
    <mergeCell ref="AG101:AM101"/>
  </mergeCells>
  <pageMargins left="0.75" right="0.75" top="1" bottom="1" header="0.5" footer="0.5"/>
  <pageSetup orientation="portrait" paperSize="9"/>
</worksheet>
</file>

<file path=xl/worksheets/sheet2.xml><?xml version="1.0" encoding="utf-8"?>
<worksheet xmlns="http://schemas.openxmlformats.org/spreadsheetml/2006/main">
  <sheetPr>
    <outlinePr summaryBelow="1" summaryRight="1"/>
    <pageSetUpPr/>
  </sheetPr>
  <dimension ref="A1:BM514"/>
  <sheetViews>
    <sheetView showGridLines="0" workbookViewId="0">
      <selection activeCell="A1" sqref="A1"/>
    </sheetView>
  </sheetViews>
  <sheetFormatPr baseColWidth="8" defaultRowHeight="15"/>
  <cols>
    <col width="8.33" customWidth="1" min="1" max="1"/>
    <col width="1.17" customWidth="1" min="2" max="2"/>
    <col width="4.16" customWidth="1" min="3" max="3"/>
    <col width="4.33" customWidth="1" min="4" max="4"/>
    <col width="17.16" customWidth="1" min="5" max="5"/>
    <col width="50.83" customWidth="1" min="6" max="6"/>
    <col width="7.5" customWidth="1" min="7" max="7"/>
    <col width="14" customWidth="1" min="8" max="8"/>
    <col width="15.83" customWidth="1" min="9" max="9"/>
    <col width="22.33" customWidth="1" min="10" max="10"/>
    <col hidden="1" width="22.33" customWidth="1" min="11" max="11"/>
    <col width="9.33" customWidth="1" min="12" max="12"/>
    <col hidden="1" width="10.83" customWidth="1" min="13" max="13"/>
    <col hidden="1" width="9.33" customWidth="1" min="14" max="14"/>
    <col hidden="1" width="14.17" customWidth="1" min="15" max="15"/>
    <col hidden="1" width="14.17" customWidth="1" min="16" max="16"/>
    <col hidden="1" width="14.17" customWidth="1" min="17" max="17"/>
    <col hidden="1" width="14.17" customWidth="1" min="18" max="18"/>
    <col hidden="1" width="14.17" customWidth="1" min="19" max="19"/>
    <col hidden="1" width="14.17" customWidth="1" min="20" max="20"/>
    <col hidden="1" width="16.33" customWidth="1" min="21" max="21"/>
    <col hidden="1" width="9.33" customWidth="1" min="44" max="44"/>
    <col hidden="1" width="9.33" customWidth="1" min="45" max="45"/>
    <col hidden="1" width="9.33" customWidth="1" min="46" max="46"/>
    <col hidden="1" width="9.33" customWidth="1" min="47" max="47"/>
    <col hidden="1" width="9.33" customWidth="1" min="48" max="48"/>
    <col hidden="1" width="9.33" customWidth="1" min="49" max="49"/>
    <col hidden="1" width="9.33" customWidth="1" min="50" max="50"/>
    <col hidden="1" width="9.33" customWidth="1" min="51" max="51"/>
    <col hidden="1" width="9.33" customWidth="1" min="52" max="52"/>
    <col hidden="1" width="9.33" customWidth="1" min="53" max="53"/>
    <col hidden="1" width="9.33" customWidth="1" min="54" max="54"/>
    <col hidden="1" width="9.33" customWidth="1" min="55" max="55"/>
    <col hidden="1" width="9.33" customWidth="1" min="56" max="56"/>
    <col hidden="1" width="9.33" customWidth="1" min="57" max="57"/>
    <col hidden="1" width="9.33" customWidth="1" min="58" max="58"/>
    <col hidden="1" width="9.33" customWidth="1" min="59" max="59"/>
    <col hidden="1" width="9.33" customWidth="1" min="60" max="60"/>
    <col hidden="1" width="9.33" customWidth="1" min="61" max="61"/>
    <col hidden="1" width="9.33" customWidth="1" min="62" max="62"/>
    <col hidden="1" width="9.33" customWidth="1" min="63" max="63"/>
    <col hidden="1" width="9.33" customWidth="1" min="64" max="64"/>
    <col hidden="1" width="9.33" customWidth="1" min="65" max="65"/>
  </cols>
  <sheetData>
    <row r="1"/>
    <row r="2">
      <c r="AT2" s="1" t="inlineStr">
        <is>
          <t>{ca2ef71a-9448-4794-89fb-e8c81eba2a69}</t>
        </is>
      </c>
    </row>
    <row r="3">
      <c r="AT3" s="1" t="inlineStr">
        <is>
          <t>1</t>
        </is>
      </c>
    </row>
    <row r="4" ht="24.96" customHeight="1">
      <c r="D4" s="3" t="inlineStr">
        <is>
          <t>KRYCÍ LIST SÚPISU PRÁC</t>
        </is>
      </c>
      <c r="M4" s="1" t="inlineStr">
        <is>
          <t>v ---  nižšie sa nachádzajú doplnkové a pomocné údaje k zostavám  --- v</t>
        </is>
      </c>
      <c r="AT4" s="1" t="inlineStr">
        <is>
          <t>False</t>
        </is>
      </c>
    </row>
    <row r="5"/>
    <row r="6">
      <c r="D6" s="1" t="inlineStr">
        <is>
          <t>Stavba:</t>
        </is>
      </c>
    </row>
    <row r="7" ht="26.25" customHeight="1">
      <c r="E7" s="35">
        <f>'Rekapitulácia stavby'!K6</f>
        <v/>
      </c>
    </row>
    <row r="8">
      <c r="D8" s="1" t="inlineStr">
        <is>
          <t>Objekt:</t>
        </is>
      </c>
    </row>
    <row r="9" ht="16.5" customHeight="1">
      <c r="E9" s="5" t="inlineStr">
        <is>
          <t>SO 01 - Elektroinštalácia NN</t>
        </is>
      </c>
    </row>
    <row r="10"/>
    <row r="11">
      <c r="D11" s="1" t="inlineStr">
        <is>
          <t>KSO:</t>
        </is>
      </c>
      <c r="I11" s="1" t="inlineStr">
        <is>
          <t>CC-SK:</t>
        </is>
      </c>
    </row>
    <row r="12">
      <c r="D12" s="1" t="inlineStr">
        <is>
          <t>Miesto:</t>
        </is>
      </c>
      <c r="F12" s="1" t="inlineStr">
        <is>
          <t>Trnavský kraj</t>
        </is>
      </c>
      <c r="I12" s="1" t="inlineStr">
        <is>
          <t>Dátum:</t>
        </is>
      </c>
      <c r="J12" s="94">
        <f>'Rekapitulácia stavby'!AN8</f>
        <v/>
      </c>
    </row>
    <row r="13"/>
    <row r="14">
      <c r="D14" s="1" t="inlineStr">
        <is>
          <t>Zadávateľ:</t>
        </is>
      </c>
      <c r="I14" s="1" t="inlineStr">
        <is>
          <t>IČO:</t>
        </is>
      </c>
    </row>
    <row r="15">
      <c r="E15" s="1" t="inlineStr">
        <is>
          <t>Anonymizované</t>
        </is>
      </c>
      <c r="I15" s="1" t="inlineStr">
        <is>
          <t>IČ DPH:</t>
        </is>
      </c>
      <c r="J15" s="1" t="n"/>
    </row>
    <row r="16"/>
    <row r="17">
      <c r="D17" s="1" t="inlineStr">
        <is>
          <t>Zhotoviteľ:</t>
        </is>
      </c>
      <c r="I17" s="1" t="inlineStr">
        <is>
          <t>IČO:</t>
        </is>
      </c>
      <c r="J17" s="1">
        <f>IF('Rekapitulácia stavby'!AN13="","",'Rekapitulácia stavby'!AN13)</f>
        <v/>
      </c>
    </row>
    <row r="18">
      <c r="E18" s="1">
        <f>IF('Rekapitulácia stavby'!E14="","",'Rekapitulácia stavby'!E14)</f>
        <v/>
      </c>
      <c r="I18" s="1" t="inlineStr">
        <is>
          <t>IČ DPH:</t>
        </is>
      </c>
      <c r="J18" s="1">
        <f>IF('Rekapitulácia stavby'!AN14="","",'Rekapitulácia stavby'!AN14)</f>
        <v/>
      </c>
    </row>
    <row r="19"/>
    <row r="20">
      <c r="D20" s="1" t="inlineStr">
        <is>
          <t>Projektant:</t>
        </is>
      </c>
      <c r="I20" s="1" t="inlineStr">
        <is>
          <t>IČO:</t>
        </is>
      </c>
    </row>
    <row r="21">
      <c r="E21" s="1" t="inlineStr">
        <is>
          <t xml:space="preserve"> </t>
        </is>
      </c>
      <c r="I21" s="1" t="inlineStr">
        <is>
          <t>IČ DPH:</t>
        </is>
      </c>
    </row>
    <row r="22"/>
    <row r="23">
      <c r="D23" s="1" t="inlineStr">
        <is>
          <t>Spracovateľ:</t>
        </is>
      </c>
      <c r="I23" s="1" t="inlineStr">
        <is>
          <t>IČO:</t>
        </is>
      </c>
    </row>
    <row r="24">
      <c r="E24" s="1" t="inlineStr">
        <is>
          <t xml:space="preserve"> </t>
        </is>
      </c>
      <c r="I24" s="1" t="inlineStr">
        <is>
          <t>IČ DPH:</t>
        </is>
      </c>
    </row>
    <row r="25"/>
    <row r="26">
      <c r="D26" s="1" t="inlineStr">
        <is>
          <t>Poznámka:</t>
        </is>
      </c>
    </row>
    <row r="27" ht="409" customHeight="1">
      <c r="E27" s="6" t="inlineStr">
        <is>
          <t>Dĺžky káblových trás sú odmerané z pôdorysov silnoprúdu (mierka 1:50) farebným rozborom kresby; trasy 2.NP, 3.NP a 4.NP sú zhodné.
Slaboprúdové rozvody (STA, videovrátnik, dáta, EZS) nie sú súčasťou odovzdanej dokumentácie a v súpise nie sú.
Elektromerový rozvádzač RE 630 A je atypická zostava troch skríň s 39 elektromerovými miestami; v súpise je rozpísaný po skriniach a po výzbroji podľa schémy.
Búracie práce a demontáže v objekte sú súčasťou stavebnej časti, ktorú spracováva objednávateľ; demontáž jestvujúceho distribučného vedenia NN a skrine SR, ktorú predpisuje technická správa distribučnej časti, je v objekte SO 01.2.
Elektromery (39 miest v rozvádzači RE) dodáva prevádzkovateľ distribučnej sústavy a v súpise nie sú.
Frézovanie drážok pre káblové rozvody a ich zapravenie sú súčasťou murárskych prác stavebnej časti, ktorú spracováva objednávateľ.
Prípojka NN, distribučné rozvody a demontáž jestvujúceho vedenia sú vykázané v samostatnom objekte SO 01.2, pretože distribučnú časť financuje prevádzkovateľ distribučnej sústavy, nie stavebník.
Úplné znenie poznámok je na liste Poznámky k rozpočtu.
S čím počítame (predpoklady, ktoré si môžete upraviť jedným číslom; druhá varianta je pri každom uvedená):
P-1: Zariaďovacie predmety sú ocenené v bežnom katalógovom štandarde; presný typ určuje podľa technickej správy investor. Vyšší štandard vybavenia by cenu zariaďovacích predmetov zvýšil rádovo o jednotky percent. Presnú cenu určí až výber konkrétnych výrobkov objednávateľom.
P-2: Vsakovací objekt je ocenený v rozmeroch podľa výkresu 003, hoci technická správa ich označuje za informatívne (chýba hydrogeologický prieskum). Úprava objemu vsakovacích blokov po hydrogeologickom prieskume je druhá varianta; cena sa mení úmerne počtu blokov, jeden blok je 57,76 EUR.
P-3: Vykurovanie je spracované znovu z projektovej dokumentácie; pracovný výkaz výmer objednávateľa slúžil len ako kontrola rozsahu. Nadviazanie na pracovný výkaz objednávateľa je možné na vyžiadanie, bez zmeny ceny.
P-4: Súpis je dodaný vo formáte KROS Export Komplet 2.0 na import do CENKROSu; práce a služby sú vedené ako typ K, materiály a výrobky ako typ M. Slepé výkazy výmer bez cien boli dodané s predchádzajúcou verziou rozpočtu a platia bez zmeny.
P-5: Technológia výťahu nie je v rozsahu; elektro obsahuje prívod a rozvádzač RV. Doplnenie technológie výťahu je druhá varianta; ocení sa po dodaní ponuky výrobcu. Cenu určí ponuka výrobcu výťahu.
P-6: Búracie práce a demontáže jestvujúcich rozvodov sú súčasťou stavebnej časti, ktorú spracováva objednávateľ. Doplnenie demontáží profesií je druhá varianta; ocení sa po dodaní výkresu jestvujúceho stavu. Cenu určí rozsah podľa výkresu jestvujúceho stavu.
P-7: Odvodnenie plochej strechy je vonkajšími žľabmi a zvodovými rúrami podľa legendy výkresu strechy; klampiarske práce sú súčasťou stavebnej časti a dažďová kanalizácia na ne nadväzuje deviatimi prípojmi v zemi. Variant s vnútornými strešnými vtokmi je vyčíslený pri rozpore R-3 (+4 924 EUR).
P-8: Skládka pre prebytočný výkopok je uvažovaná do 10 km; skutočnú vzdialenosť určí zhotoviteľ. Vzdialenejšia skládka je druhá varianta; každý ďalší kilometer je 0,55 EUR na tonu.
P-9: Vetracie hlavice vzduchotechniky sú uvažované 0,50 m nad strechou; výkres výšku nekótuje. Vyššie vyvedenie hlavíc nad strechu by súpis zvýšilo do 100 EUR.
P-10: Dimenzie medených rozvodov vykurovania nie sú v dokumentácii uvedené; uvažované D 22 mm od hydraulického modulu k rozdeľovaču a D 15 mm k rebríkovým telesám. Jednotná dimenzia D 22 mm by súpis zmenila do 1 300 EUR.
P-12: Vnútorné rozvody vody sú podľa označení na pôdorysoch rozdelené na DN 15 (60 %) a DN 20 (40 %). Celý rozvod v DN 20 by súpis zvýšil do 900 EUR.
P-13: Vodorovná vnútorná kanalizácia je podľa označení na pôdorysoch rozdelená na DN 110 (30 %) a DN 50 (70 %). Vyšší podiel DN 110 by súpis zvýšil do 1 500 EUR.
P-14: Objem elektrických zásobníkových ohrievačov pre nebytové priestory nie je určený; uvažovaný objem 80 l. Zásobníky s objemom 120 l by súpis zvýšili do 600 EUR.
P-15: Dĺžka káblov CHKE-V 5x6 mm2 k podružným rozvádzačom je odvodená z geometrie objektu (priemerná vzdialenosť po chodbe pri rovnomernom rozmiestnení 38 rozvádzačov). Meranie podľa skutočnej trasy po dodaní realizačnej dokumentácie je druhá varianta; odchýlka 10 % dĺžky znamená 798 EUR na kábli a 230 EUR na pospájaní.
P-16: Jestvujúce distribučné vedenie NN sa vyťahuje z ryhy nového vedenia; samostatný výkop pre demontáž sa nevykazuje. Samostatný výkop pre demontáž 20 m by súpis zvýšil orientačne do 200 EUR.
P-17: Veľkostný typ jestvujúcej istiacej a rozpojovacej skrine SR dokumentácia neuvádza; pre demontáž je uvažovaný rovnaký typ SR 7 ako nová skriňa. Menší typ skrine by súpis znížil o 8 EUR.
P-18: Schémy rozvádzačov kreslia pri každom podružnom rozvádzači prípojnicu HUP s vodičom CYA 16 mm2; v súpise je 38 prípojníc a vodič vedený súbežne s prívodom každého rozvádzača. Spoločná prípojnica na podlaží namiesto prípojnice pri každom rozvádzači by súpis znížila približne o 2 000 EUR.
P-19: Dĺžka doplnkového pospájania na jedno miesto (kúpeľňa, kuchyňa, strojovňa) je uvažovaná 5,00 m. Dlhšie trasy doplnkového pospájania by súpis zvýšili do 300 EUR.
P-20: Vybavenie výťahovej šachty elektroinštaláciou (dve svietidlá, spínač a servisná zásuvka) vychádza z požiadaviek na obsluhu šachty; vlastná technológia výťahu v súpise nie je. Ak vybavenie výťahovej šachty dodá výrobca výťahu, súpis sa zníži o 270 EUR.
P-21: Projekt predpisuje káble CHKE-R; cenová sústava obsahuje ekvivalent CHKE-V s rovnakým prierezom, ktorým je položka ocenená. Doložená ponuka na pôvodný typ CHKE-R je druhá varianta; rozdiel sa prejaví v cene materiálu. Cenu určí ponuka dodávateľa káblov.
P-22: Dĺžky vývodov z rozvádzača RE (CENTRAL STOP, RV, SV1, SV2) sú odvodené z geometrie objektu rovnako ako dĺžky prívodov k podružným rozvádzačom. Meranie vývodov podľa skutočnej trasy je druhá varianta; odchýlka 10 % dĺžky znamená 55 EUR.
P-23: Dĺžka káblového žľabu je odvodená z chodbového rozvodu po dĺžke objektu na každom podlaží a zvislej stúpačky od rozvádzača RE. Káblový žľab aj vo vetvách k jednotlivým rozvádzačom by súpis zvýšil do 4 500 EUR.
P-24: Cenová sústava obsahuje najbližšiu výzbroj istiacej skrine SR 7; presný typ predpísaný technickou správou sa doloží ponukou dodávateľa. Doložená ponuka na presný typ skrine HASMA je druhá varianta. Cenu určí ponuka dodávateľa skríň.
P-25: Zvody bleskozvodu sú zabudované do zatepľovacieho systému a montujú sa spolu s fasádou; lešenie pre ne je súčasťou stavebnej časti. Samostatné lešenie alebo montážna plošina pre zvody by súpis zvýšili o 1 500 až 3 000 EUR.
P-27: Podiel ručného výkopu káblovej ryhy v súbehu so sieťami je uvažovaný 10 % dĺžky. Vyšší podiel ručného výkopu by súpis zvýšil do 600 EUR.
P-29: Počet zemniacich tyčí pre uzemnenie skrine SR a rozvádzača RE je uvažovaný tri tyče po 2 m na zariadenie. Doplnenie zemniacich tyčí podľa skutočne nameraného odporu je druhá varianta; jedna tyč s montážou je 64 EUR.
P-30: Počet vodovodných stúpačiek je uvažovaný deväť, rovnako ako hlavných kanalizačných stúpačiek. Iný počet vodovodných stúpačiek by zmenil cenu upchávok do 400 EUR.
P-31: Hĺbka ryhy areálovej splaškovej kanalizácie je uvažovaná 1,50 m; dokumentácia hĺbku neuvádza. Šírka ryhy 1,10 m, lôžko 0,17 m3/bm a obsyp 0,52 m3/bm sú prevzaté z tabuľky v detaile uloženia potrubia. Hĺbka ryhy 1,80 m by výkop, paženie a zásyp zvýšila približne o 900 EUR.
P-32: Dĺžka odvodu kondenzátu od jednej kazetovej jednotky je uvažovaná 10,00 m. Kratšie trasy odvodu kondenzátu by súpis znížili do 300 EUR.
P-33: Výkon elektrických konvektorov pre zázemie nájomných priestorov dokumentácia neuvádza; uvažovaný je 1 000 W na miestnosť. Pracovný výkaz výmer objednávateľa uvažuje konvektory 500 W; menší výkon by súpis znížil približne o 250 EUR. Konvektory s výkonom 1 500 W by súpis zvýšili o 102 EUR.
P-34: Rozsah oceľovej podpernej konštrukcie kondenzačných jednotiek na streche upresní statická časť, ktorá nie je súčasťou odovzdanej dokumentácie; položka je ocenená ako strešná pozinkovaná konzola na jednu jednotku. Rámová konštrukcia podľa statiky namiesto strešnej konzoly by súpis zvýšila o 150 až 1 700 EUR.
P-35: Zriadenie prestupov jestvujúcimi železobetónovými stropmi pripravuje zhotoviteľ stavebnej časti podľa koordinačných výkresov profesií; v tomto súpise je len ich utesnenie. Jadrové vrty v našom súpise, 128 prestupov, by súpis zvýšili orientačne o 3 000 až 5 000 EUR.
P-36: Doba montáže šiestich profesií je uvažovaná 6 mesiacov; harmonogram stavby v podkladoch nie je. Vychádza z nej prenájom buniek a mobilného WC. Deväť mesiacov montáže namiesto šiestich by zariadenie staveniska zvýšilo o 1 894 EUR.
P-37: Počet kontajnerov na odpad z montážnych prác je uvažovaný štyri. Šesť kontajnerov namiesto štyroch by súpis zvýšilo o 220 EUR.
P-38: Vzdialenosť mimostaveniskovej dopravy je uvažovaná do 50 km. Mimostavenisková doprava na 100 km by súpis zvýšila o 866 EUR.
P-39: Skrine elektromerového rozvádzača RE sú ocenené v rade OEZ QA55 s krytím IP55 v rozmeroch podľa výkresu 210 (1 ks 800x400x1800 mm a 2 ks 1200x400x1800 mm) vrátane podstavcov, horných krytov a montážnych panelov; výkres predpisuje výrobcu OEZ a krytie IP65, IP55 je najvyššie krytie radových rozvádzačových skríň tohto výrobcu v cenovej sústave. Horný kryt skrine je v cenovej sústave len vo ventilovanom vyhotovení. Atypická skriňa IP65 na zákazku by súpis zvýšila o 600 až 1 500 EUR.
P-40: Ovládanie kazetových klimatizačných jednotiek je uvažované infračerveným diaľkovým ovládačom, ktorý je súčasťou dodávky jednotky; technická správa pripúšťa aj nástenné káblové ovládače, tie by súpis zvýšili o 12 ovládačov s montážou. Káblové ovládače klimatizácie cenová sústava neobsahuje, cenu určí ponuka dodávateľa jednotiek.
P-41: Prípojnicový systém rozvádzača RE je ocenený piatimi medenými pásmi 30 x 5 mm (L1, L2, L3, N, PE) po šírke zostavy skríň, spolu 16,00 m, so zaťažiteľnosťou 379 až 450 A. Výkres rozvádzača uvádza pri hlavnom ističi dve hodnoty, 630 A a 380 A, a súpis je zostavený na nižšiu z nich. Vyhotovenie na plných 630 A znamená zdvojenie fázových pásov, čo by súpis zvýšilo o 359,14 EUR.
P-42: Tepelné izolácie medených rozvodov vykurovania sú ocenené hrúbkou 20 mm pre potrubie D 22 a 19 mm pre D 15, pretože rozvody vedú v podlahovej konštrukcii a v šachtách; voľne vedené úseky by podľa technickej správy mali hrúbku 25 až 30 mm. Voľne vedené úseky v hrúbke 25 až 30 mm by pri celej dĺžke 266,10 m súpis zvýšili približne o 2 100 EUR.
P-43: Vodorovné trasy vnútornej kanalizácie sú ocenené ako potrubie HT z PP v celej dĺžke; ak sa zvodová časť zhotoví z PVC KG podľa technickej správy, cena sa zníži približne o 26 EUR.
P-44: Hĺbka ryhy areálového vodovodu je uvažovaná 1,20 m; technická správa uvádza len šírku ryhy 60 cm, lôžko 15 cm a obsyp 30 cm, hĺbku neuvádza. Hĺbka ryhy vodovodu 1,50 m by výkop, paženie, zásyp a odvoz zvýšila približne o 600 EUR.
P-45: Revízne šachty sú ocenené ako prefabrikované: dodávka dna s kynetou, skruží, kónusu a vyrovnávacieho prstenca a osadenie jednotlivých dielcov. Zhotovenie šachiet s obložením dna betónom na mieste namiesto prefabrikovaného dna by súpis zvýšilo približne o 4 800 EUR.
P-46: Napojenie vodovodnej prípojky na verejný vodovod a zaústenie kanalizačnej prípojky do verejnej stoky vykonáva prevádzkovateľ verejnej siete na náklady investora; dokumentácia neuvádza dimenziu ani materiál verejných potrubí, preto tieto práce v súpise nie sú. Vystrojenie vodomernej šachty vrátane fakturačného vodomeru DN 50 v súpise je. Navŕtavací pás alebo T-kus so zemnou súpravou v našom súpise by ho zvýšil o 300 až 800 EUR podľa dimenzie verejného radu.
P-47: Revízne šachty sú zostavené z dielcov, ktoré cenová sústava ponúka: dno s kynetou výšky 700 mm, kónus 1000/600 výšky 576 mm a vyrovnávací prstenec do 100 mm. Výkres kótuje dno 680 mm a kónus 630 mm; rozdiel 34 mm na šachtu vyrovná vyrovnávací prstenec a maltové lôžka spojov. Dielce šachiet presne podľa výkresu na zákazku by ich cenu zvýšili o 10 až 15 %.
P-48: Zvislé trasy sú predĺžené o ležatý zvod 0,80 m pod podlahou 1.NP, o 0,50 m k odbočke na poslednom podlaží a o 1,00 m vyvedenia kanalizačného odvetrania nad strechu; dokumentácia tieto rozmery nekótuje. Bez prídavkov zvislých trás by sa súpis znížil približne o 1 900 EUR.
P-49: Podklad pod vonkajšie jednotky tepelných čerpadiel (betónová pätka alebo rámový podstavec) dokumentácia nepredpisuje; technická správa uvádza antivibračné silentbloky len pri kondenzačných jednotkách klimatizácie, ktoré sú v súpise. Podklad pod tepelné čerpadlá je preto uvažovaný ako súčasť stavebnej časti. Rámový podstavec výrobcu pod 27 vonkajších jednotiek by súpis zvýšil približne o 11 600 EUR.
P-50: Rozmer otvoru pri prestupe kábla požiarne deliacou konštrukciou dokumentácia neurčuje; uvažovaný je jadrový vrt D 150 mm na jeden prívodný kábel, teda trieda tesnenia do 0,1 m2. Ak sa prestupy zhotovia ako otvory nad 0,1 m2, súpis sa zvýši približne o 1 023 EUR.
P-51: Dĺžku odvodu odmrazovacej vody od vonkajších jednotiek tepelných čerpadiel a odvodu od poistných výtokov zásobníkov dokumentácia neurčuje; uvažované sú 3,00 m na jednotku a 2,00 m na bytovú sústavu. Dvojnásobné dĺžky by súpis zvýšili približne o 840 EUR.
P-52: Cenová sústava CENEKON nemá triedu pre prepláchnutie a napustenie sústavy s podlahovým vykurovaním ani pre funkčnú vykurovaciu skúšku podľa STN EN 1264-4; obidva kroky sú preto ocenené hodinovou sadzbou montéra a počet hodín je uvažovaný 2,00 hod na napustenie a 3,00 hod na vykurovaciu skúšku jednej bytovej sústavy. Dvojnásobný počet hodín by súpis zvýšil približne o 2 700 EUR.
P-53: Plocha na vyčistenie budovy po montážnych prácach je uvažovaná ako hrubá podlahová plocha, teda zastavaná plocha 742,85 m2 krát štyri podlažia. Ak sa vykáže len čistá podlahová plocha bez konštrukcií (približne 85 %), súpis sa zníži približne o 2 890 EUR.
P-54: Objemová hmotnosť zmiešaného stavebného odpadu z montážnych prác je uvažovaná 0,15 t/m3; skutočnú hmotnosť určí váženie na skládke. Dvojnásobná hmotnosť by súpis zvýšila približne o 840 EUR.
P-55: Počty tvarovok potrubia spiro (27 kolien DN 125, 44 kolien DN 160, 50 T-kusov a 27 prechodov) sú dopočítané z topológie rozvodu, pretože výkresy tvarovky nekótujú. Odchýlka 20 % by súpis zmenila približne o 490 EUR.
P-56: Zvody bleskozvodu sú ocenené izolovaným hliníkovým drôtom AlMgSi Ø 8 mm PVC podľa legendy výkresu bleskozvodu a sú vedené v ochrannej rúrke pod omietkou, ako predpisuje technická správa; hliník so zachytávacou sústavou netvorí galvanický pár, takže náter zvodu odpadá. Variant s neizolovaným drôtom v samotnej ochrannej rúrke by súpis znížil o 113 EUR.
P-57: Rozsah ochranného zábradlia okolo otvorených výkopov je uvažovaný po jednej strane ryhy v celej dĺžke, teda 317,30 m; technické správy zaistenie výkopov predpisujú, rozsah neurčujú. Zábradlie po oboch stranách by súpis zvýšilo približne o 2 504 EUR.
P-58: Dĺžka pripojovacieho potrubia kondenzátu od zápachových uzávierok vzduchotechniky do kanalizácie je uvažovaná 2,00 m na jednu uzávierku; dokumentácia trasu neurčuje. Dvojnásobná dĺžka by súpis zvýšila približne o 225 EUR.
P-59: Doplnenie chladiva R32 nad výrobnú náplň nie je v súpise: priemerná dĺžka chladivovej dvojice na jeden okruh je 21,4 m, čo je na hranici bežnej výrobnej náplne split jednotiek. Ak výrobca zvolenej jednotky predplní kratšiu trasu, doplnenie chladiva by súpis zvýšilo približne o 130 až 250 EUR.
P-60: Prívod vzduchu do odvetrávaných miestností je podľa technickej správy riešený bezprahovými dverami, ktoré sú súčasťou stavebnej časti. Ak sa namiesto nich osadia dverové mriežky, súpis vzduchotechniky sa zvýši približne o 1 200 EUR.
P-61: Dĺžky vnútorných káblov vychádzajú z počtu obvodov podľa schémy bytového rozvádzača (dva obvody 3x1,5, sedem 3x2,5 a dva 5x2,5) a z trasy odmeranej z pôdorysov silnoprúdu. Uvažuje sa, že každý obvod prejde v priemere polovicou spoločnej trasy a že na každý prístrojový bod pripadá 0,80 m zvislého úseku, ktorý pôdorys nezobrazuje. Plný prechod trasou u každého obvodu by súpis zvýšil približne o 6 500 EUR.
P-62: Tepelné izolácie rozvodov vody sú ocenené v katalógových hrúbkach 9 mm pre studenú a 19 mm pre teplú vodu; technická správa uvádza 10 a 20 mm, cenová sústava tieto hrúbky pre dané priemery nemá. Bližšia hrúbka v sústave nie je, cena sa tým nemení.
P-63: Komplexné vyskúšanie a zaregulovanie vzduchotechniky je ocenené sadzbou za celé zariadenie, teda 241,21 EUR; počet ventilátorov a meracích bodov cenník neurčuje. Ocenenie podľa hodinovej sadzby, teda 60 hodín, by súpis zvýšilo o 793,79 EUR.
P-64: Závesy a objímky potrubí zdravotechniky nie sú samostatnou položkou, pretože montážne položky potrubia obsahujú potrubnú objímku a skrutky na každý meter. Technická správa predpisuje značkový závesný systém; ak sa má oceniť samostatne, doplní sa po cenovej ponuke dodávateľa.
P-65: Značenie potrubia podľa STN 13 0072 je ocenené jedným štítkom na každú vodovodnú stúpačku na každom podlaží, spolu 36 kusov; technická správa počet a rozmiestnenie štítkov neurčuje. Hustejšie značenie aj na ležatých rozvodoch a armatúrach by súpis zvýšilo o 199,08 EUR.
P-66: Vytýčenie jestvujúcich podzemných vedení je ocenené jedným vytyčovacím bodom na každú z piatich sietí vedených areálom; situácia počet vytyčovacích bodov neurčuje. Vytýčenie po celej dĺžke rýh, teda 23 bodov ako pri nových trasách, by súpis zvýšilo o 486,00 EUR.
P-67: Izolačné držiaky prípojníc rozvádzača RE sú ocenené v rozstupe 0,50 m po šírke zostavy skríň, teda 7 kusov; výkres rozstup podopretia neurčuje. Hustejší rozstup 0,35 m, teda 10 kusov, by súpis zvýšil o 93,00 EUR.</t>
        </is>
      </c>
    </row>
    <row r="28"/>
    <row r="29"/>
    <row r="30" ht="25.44" customHeight="1">
      <c r="D30" s="36" t="inlineStr">
        <is>
          <t>Cena bez DPH</t>
        </is>
      </c>
      <c r="J30" s="37">
        <f>ROUND(J121, 2)</f>
        <v/>
      </c>
    </row>
    <row r="31"/>
    <row r="32">
      <c r="F32" s="38" t="inlineStr">
        <is>
          <t>Základ dane</t>
        </is>
      </c>
      <c r="I32" s="38" t="inlineStr">
        <is>
          <t>Sadzba dane</t>
        </is>
      </c>
      <c r="J32" s="38" t="inlineStr">
        <is>
          <t>Výška dane</t>
        </is>
      </c>
    </row>
    <row r="33" ht="14.4" customHeight="1">
      <c r="D33" s="39" t="inlineStr">
        <is>
          <t>DPH</t>
        </is>
      </c>
      <c r="E33" s="40" t="inlineStr">
        <is>
          <t>základná</t>
        </is>
      </c>
      <c r="F33" s="41">
        <f>ROUND((SUM(BE121:BE514)),  2)</f>
        <v/>
      </c>
      <c r="I33" s="99" t="n">
        <v>0.23</v>
      </c>
      <c r="J33" s="41">
        <f>ROUND(((SUM(BE121:BE514))*I33),  2)</f>
        <v/>
      </c>
    </row>
    <row r="34" ht="14.4" customHeight="1">
      <c r="E34" s="40" t="inlineStr">
        <is>
          <t>znížená</t>
        </is>
      </c>
      <c r="F34" s="41">
        <f>ROUND((SUM(BF121:BF514)),  2)</f>
        <v/>
      </c>
      <c r="I34" s="99" t="n">
        <v>0.19</v>
      </c>
      <c r="J34" s="41">
        <f>ROUND(((SUM(BF121:BF514))*I34),  2)</f>
        <v/>
      </c>
    </row>
    <row r="35" hidden="1" ht="14.4" customHeight="1">
      <c r="E35" s="40" t="inlineStr">
        <is>
          <t>zákl. prenesená</t>
        </is>
      </c>
      <c r="F35" s="41">
        <f>ROUND((SUM(BG121:BG514)),  2)</f>
        <v/>
      </c>
      <c r="I35" s="99" t="n">
        <v>0.23</v>
      </c>
      <c r="J35" s="41">
        <f>0</f>
        <v/>
      </c>
    </row>
    <row r="36" hidden="1" ht="14.4" customHeight="1">
      <c r="E36" s="40" t="inlineStr">
        <is>
          <t>zníž. prenesená</t>
        </is>
      </c>
      <c r="F36" s="41">
        <f>ROUND((SUM(BH121:BH514)),  2)</f>
        <v/>
      </c>
      <c r="I36" s="99" t="n">
        <v>0.19</v>
      </c>
      <c r="J36" s="41">
        <f>0</f>
        <v/>
      </c>
    </row>
    <row r="37" hidden="1" ht="14.4" customHeight="1">
      <c r="E37" s="40" t="inlineStr">
        <is>
          <t>nulová</t>
        </is>
      </c>
      <c r="F37" s="41">
        <f>ROUND((SUM(BI121:BI514)),  2)</f>
        <v/>
      </c>
      <c r="I37" s="99" t="n">
        <v>0</v>
      </c>
      <c r="J37" s="41">
        <f>0</f>
        <v/>
      </c>
    </row>
    <row r="38"/>
    <row r="39" ht="25.44" customHeight="1">
      <c r="D39" s="13" t="inlineStr">
        <is>
          <t>Cena s DPH</t>
        </is>
      </c>
      <c r="E39" s="43" t="n"/>
      <c r="F39" s="43" t="n"/>
      <c r="G39" s="15" t="inlineStr">
        <is>
          <t>v</t>
        </is>
      </c>
      <c r="H39" s="16" t="inlineStr">
        <is>
          <t>EUR</t>
        </is>
      </c>
      <c r="I39" s="43" t="n"/>
      <c r="J39" s="44">
        <f>SUM(J30:J37)</f>
        <v/>
      </c>
      <c r="K39" s="45" t="n"/>
    </row>
    <row r="40"/>
    <row r="41"/>
    <row r="42"/>
    <row r="43"/>
    <row r="44"/>
    <row r="45"/>
    <row r="46"/>
    <row r="47"/>
    <row r="48"/>
    <row r="49"/>
    <row r="50">
      <c r="D50" s="20" t="inlineStr">
        <is>
          <t>Projektant</t>
        </is>
      </c>
      <c r="G50" s="20" t="inlineStr">
        <is>
          <t>Spracovateľ</t>
        </is>
      </c>
    </row>
    <row r="51"/>
    <row r="52"/>
    <row r="53"/>
    <row r="54"/>
    <row r="55"/>
    <row r="56"/>
    <row r="57"/>
    <row r="58"/>
    <row r="59"/>
    <row r="60"/>
    <row r="61">
      <c r="D61" s="1" t="inlineStr">
        <is>
          <t>Dátum a podpis:</t>
        </is>
      </c>
      <c r="F61" s="46" t="inlineStr">
        <is>
          <t>Pečiatka</t>
        </is>
      </c>
      <c r="G61" s="1" t="inlineStr">
        <is>
          <t>Dátum a podpis:</t>
        </is>
      </c>
      <c r="J61" s="38" t="inlineStr">
        <is>
          <t>Pečiatka</t>
        </is>
      </c>
    </row>
    <row r="62"/>
    <row r="63"/>
    <row r="64"/>
    <row r="65">
      <c r="D65" s="20" t="inlineStr">
        <is>
          <t>Objednávateľ</t>
        </is>
      </c>
      <c r="G65" s="20" t="inlineStr">
        <is>
          <t>Zhotoviteľ</t>
        </is>
      </c>
    </row>
    <row r="66"/>
    <row r="67"/>
    <row r="68"/>
    <row r="69"/>
    <row r="70"/>
    <row r="71"/>
    <row r="72"/>
    <row r="73"/>
    <row r="74"/>
    <row r="75"/>
    <row r="76">
      <c r="D76" s="1" t="inlineStr">
        <is>
          <t>Dátum a podpis:</t>
        </is>
      </c>
      <c r="F76" s="46" t="inlineStr">
        <is>
          <t>Pečiatka</t>
        </is>
      </c>
      <c r="G76" s="1" t="inlineStr">
        <is>
          <t>Dátum a podpis:</t>
        </is>
      </c>
      <c r="J76" s="38" t="inlineStr">
        <is>
          <t>Pečiatka</t>
        </is>
      </c>
    </row>
    <row r="77"/>
    <row r="78"/>
    <row r="79"/>
    <row r="80"/>
    <row r="81"/>
    <row r="82" ht="24.96" customHeight="1">
      <c r="C82" s="3" t="inlineStr">
        <is>
          <t>REKAPITULÁCIA ČLENENIA SÚPISU PRÁC</t>
        </is>
      </c>
    </row>
    <row r="83"/>
    <row r="84">
      <c r="C84" s="1" t="inlineStr">
        <is>
          <t>Stavba:</t>
        </is>
      </c>
    </row>
    <row r="85">
      <c r="E85" s="28">
        <f>E7</f>
        <v/>
      </c>
    </row>
    <row r="86">
      <c r="C86" s="1" t="inlineStr">
        <is>
          <t>Objekt:</t>
        </is>
      </c>
    </row>
    <row r="87">
      <c r="E87" s="47">
        <f>E9</f>
        <v/>
      </c>
    </row>
    <row r="88"/>
    <row r="89">
      <c r="C89" s="1" t="inlineStr">
        <is>
          <t>Miesto:</t>
        </is>
      </c>
      <c r="F89" s="1">
        <f>F12</f>
        <v/>
      </c>
      <c r="I89" s="1" t="inlineStr">
        <is>
          <t>Dátum:</t>
        </is>
      </c>
      <c r="J89" s="94">
        <f>IF(J12="","",J12)</f>
        <v/>
      </c>
    </row>
    <row r="90"/>
    <row r="91">
      <c r="C91" s="1" t="inlineStr">
        <is>
          <t>Zadávateľ:</t>
        </is>
      </c>
      <c r="F91" s="1">
        <f>E15</f>
        <v/>
      </c>
      <c r="I91" s="1" t="inlineStr">
        <is>
          <t>Projektant:</t>
        </is>
      </c>
      <c r="J91" s="28">
        <f>E21</f>
        <v/>
      </c>
    </row>
    <row r="92">
      <c r="C92" s="1" t="inlineStr">
        <is>
          <t>Zhotoviteľ:</t>
        </is>
      </c>
      <c r="F92" s="1">
        <f>IF(E18="","",E18)</f>
        <v/>
      </c>
      <c r="I92" s="1" t="inlineStr">
        <is>
          <t>Spracovateľ:</t>
        </is>
      </c>
      <c r="J92" s="28">
        <f>E24</f>
        <v/>
      </c>
    </row>
    <row r="93"/>
    <row r="94" ht="29.28" customHeight="1">
      <c r="C94" s="27" t="inlineStr">
        <is>
          <t>Kód dielu - Popis</t>
        </is>
      </c>
      <c r="D94" s="48" t="n"/>
      <c r="E94" s="48" t="n"/>
      <c r="F94" s="48" t="n"/>
      <c r="G94" s="48" t="n"/>
      <c r="H94" s="48" t="n"/>
      <c r="I94" s="48" t="n"/>
      <c r="J94" s="49" t="inlineStr">
        <is>
          <t>Cena celkom [EUR]</t>
        </is>
      </c>
      <c r="K94" s="48" t="n"/>
    </row>
    <row r="95"/>
    <row r="96" ht="22.8" customHeight="1">
      <c r="C96" s="50" t="inlineStr">
        <is>
          <t>Náklady zo súpisu prác</t>
        </is>
      </c>
      <c r="J96" s="37">
        <f>J121</f>
        <v/>
      </c>
      <c r="AU96" s="1" t="inlineStr">
        <is>
          <t>-1</t>
        </is>
      </c>
    </row>
    <row r="97" ht="24.96" customHeight="1">
      <c r="C97" s="51" t="n"/>
      <c r="D97" s="52" t="inlineStr">
        <is>
          <t>HSV - Práce a dodávky HSV</t>
        </is>
      </c>
      <c r="E97" s="53" t="n"/>
      <c r="F97" s="53" t="n"/>
      <c r="G97" s="53" t="n"/>
      <c r="H97" s="53" t="n"/>
      <c r="I97" s="53" t="n"/>
      <c r="J97" s="54">
        <f>J122</f>
        <v/>
      </c>
    </row>
    <row r="98" ht="19.92" customHeight="1">
      <c r="C98" s="55" t="n"/>
      <c r="D98" s="56" t="inlineStr">
        <is>
          <t xml:space="preserve">    998 - Presun hmôt</t>
        </is>
      </c>
      <c r="E98" s="57" t="n"/>
      <c r="F98" s="57" t="n"/>
      <c r="G98" s="57" t="n"/>
      <c r="H98" s="57" t="n"/>
      <c r="I98" s="57" t="n"/>
      <c r="J98" s="58">
        <f>J123</f>
        <v/>
      </c>
    </row>
    <row r="99" ht="24.96" customHeight="1">
      <c r="C99" s="51" t="n"/>
      <c r="D99" s="52" t="inlineStr">
        <is>
          <t>M - Práce a dodávky M</t>
        </is>
      </c>
      <c r="E99" s="53" t="n"/>
      <c r="F99" s="53" t="n"/>
      <c r="G99" s="53" t="n"/>
      <c r="H99" s="53" t="n"/>
      <c r="I99" s="53" t="n"/>
      <c r="J99" s="54">
        <f>J128</f>
        <v/>
      </c>
    </row>
    <row r="100" ht="19.92" customHeight="1">
      <c r="C100" s="55" t="n"/>
      <c r="D100" s="56" t="inlineStr">
        <is>
          <t xml:space="preserve">    21-M - Elektromontáže</t>
        </is>
      </c>
      <c r="E100" s="57" t="n"/>
      <c r="F100" s="57" t="n"/>
      <c r="G100" s="57" t="n"/>
      <c r="H100" s="57" t="n"/>
      <c r="I100" s="57" t="n"/>
      <c r="J100" s="58">
        <f>J129</f>
        <v/>
      </c>
    </row>
    <row r="101" ht="19.92" customHeight="1">
      <c r="C101" s="55" t="n"/>
      <c r="D101" s="56" t="inlineStr">
        <is>
          <t xml:space="preserve">    46-M - Zemné práce pri montážach</t>
        </is>
      </c>
      <c r="E101" s="57" t="n"/>
      <c r="F101" s="57" t="n"/>
      <c r="G101" s="57" t="n"/>
      <c r="H101" s="57" t="n"/>
      <c r="I101" s="57" t="n"/>
      <c r="J101" s="58">
        <f>J509</f>
        <v/>
      </c>
    </row>
    <row r="102"/>
    <row r="103"/>
    <row r="104"/>
    <row r="105"/>
    <row r="106"/>
    <row r="107"/>
    <row r="108" ht="24.96" customHeight="1">
      <c r="C108" s="3" t="inlineStr">
        <is>
          <t>SÚPIS PRÁC</t>
        </is>
      </c>
    </row>
    <row r="109"/>
    <row r="110">
      <c r="C110" s="1" t="inlineStr">
        <is>
          <t>Stavba:</t>
        </is>
      </c>
    </row>
    <row r="111">
      <c r="E111" s="28">
        <f>E7</f>
        <v/>
      </c>
    </row>
    <row r="112">
      <c r="C112" s="1" t="inlineStr">
        <is>
          <t>Objekt:</t>
        </is>
      </c>
    </row>
    <row r="113">
      <c r="E113" s="47">
        <f>E9</f>
        <v/>
      </c>
    </row>
    <row r="114"/>
    <row r="115">
      <c r="C115" s="1" t="inlineStr">
        <is>
          <t>Miesto:</t>
        </is>
      </c>
      <c r="F115" s="1">
        <f>F12</f>
        <v/>
      </c>
      <c r="I115" s="1" t="inlineStr">
        <is>
          <t>Dátum:</t>
        </is>
      </c>
      <c r="J115" s="94">
        <f>IF(J12="","",J12)</f>
        <v/>
      </c>
    </row>
    <row r="116"/>
    <row r="117">
      <c r="C117" s="1" t="inlineStr">
        <is>
          <t>Zadávateľ:</t>
        </is>
      </c>
      <c r="F117" s="1">
        <f>E15</f>
        <v/>
      </c>
      <c r="I117" s="1" t="inlineStr">
        <is>
          <t>Projektant:</t>
        </is>
      </c>
      <c r="J117" s="28">
        <f>E21</f>
        <v/>
      </c>
    </row>
    <row r="118">
      <c r="C118" s="1" t="inlineStr">
        <is>
          <t>Zhotoviteľ:</t>
        </is>
      </c>
      <c r="F118" s="1">
        <f>IF(E18="","",E18)</f>
        <v/>
      </c>
      <c r="I118" s="1" t="inlineStr">
        <is>
          <t>Spracovateľ:</t>
        </is>
      </c>
      <c r="J118" s="28">
        <f>E24</f>
        <v/>
      </c>
    </row>
    <row r="119"/>
    <row r="120" ht="29.28" customHeight="1">
      <c r="C120" s="59" t="inlineStr">
        <is>
          <t>PČ</t>
        </is>
      </c>
      <c r="D120" s="60" t="inlineStr">
        <is>
          <t>Typ</t>
        </is>
      </c>
      <c r="E120" s="60" t="inlineStr">
        <is>
          <t>Kód</t>
        </is>
      </c>
      <c r="F120" s="60" t="inlineStr">
        <is>
          <t>Popis</t>
        </is>
      </c>
      <c r="G120" s="60" t="inlineStr">
        <is>
          <t>MJ</t>
        </is>
      </c>
      <c r="H120" s="60" t="inlineStr">
        <is>
          <t>Množstvo</t>
        </is>
      </c>
      <c r="I120" s="60" t="inlineStr">
        <is>
          <t>J.cena [EUR]</t>
        </is>
      </c>
      <c r="J120" s="61" t="inlineStr">
        <is>
          <t>Cena celkom [EUR]</t>
        </is>
      </c>
      <c r="K120" s="62" t="inlineStr">
        <is>
          <t>Cenová sústava</t>
        </is>
      </c>
      <c r="N120" s="63" t="inlineStr">
        <is>
          <t>DPH</t>
        </is>
      </c>
      <c r="O120" s="63" t="inlineStr">
        <is>
          <t>J. Nh [h]</t>
        </is>
      </c>
      <c r="P120" s="63" t="inlineStr">
        <is>
          <t>Nh celkom [h]</t>
        </is>
      </c>
      <c r="Q120" s="63" t="inlineStr">
        <is>
          <t>J. hmotnosť [t]</t>
        </is>
      </c>
      <c r="R120" s="63" t="inlineStr">
        <is>
          <t>Hmotnosť celkom [t]</t>
        </is>
      </c>
      <c r="S120" s="63" t="inlineStr">
        <is>
          <t>J. suť [t]</t>
        </is>
      </c>
      <c r="T120" s="63" t="inlineStr">
        <is>
          <t>Suť celkom [t]</t>
        </is>
      </c>
    </row>
    <row r="121" ht="22.8" customHeight="1">
      <c r="C121" s="64" t="inlineStr">
        <is>
          <t>Náklady súpisu celkom</t>
        </is>
      </c>
      <c r="J121" s="65">
        <f>BK121</f>
        <v/>
      </c>
      <c r="P121" s="98">
        <f>P122+P128</f>
        <v/>
      </c>
      <c r="R121" s="98">
        <f>R122+R128</f>
        <v/>
      </c>
      <c r="T121" s="98">
        <f>T122+T128</f>
        <v/>
      </c>
      <c r="AT121" s="1" t="inlineStr">
        <is>
          <t>D</t>
        </is>
      </c>
      <c r="AU121" s="1" t="inlineStr">
        <is>
          <t>-1</t>
        </is>
      </c>
      <c r="BK121" s="66">
        <f>BK122+BK128</f>
        <v/>
      </c>
    </row>
    <row r="122" ht="25.92" customHeight="1">
      <c r="D122" s="67" t="inlineStr">
        <is>
          <t>D</t>
        </is>
      </c>
      <c r="E122" s="68" t="inlineStr">
        <is>
          <t>HSV</t>
        </is>
      </c>
      <c r="F122" s="68" t="inlineStr">
        <is>
          <t>Práce a dodávky HSV</t>
        </is>
      </c>
      <c r="J122" s="69">
        <f>BK122</f>
        <v/>
      </c>
      <c r="P122" s="98">
        <f>P123</f>
        <v/>
      </c>
      <c r="R122" s="98">
        <f>R123</f>
        <v/>
      </c>
      <c r="T122" s="98">
        <f>T123</f>
        <v/>
      </c>
      <c r="AR122" s="1" t="inlineStr">
        <is>
          <t>1</t>
        </is>
      </c>
      <c r="AT122" s="46" t="inlineStr">
        <is>
          <t>D</t>
        </is>
      </c>
      <c r="AU122" s="46" t="inlineStr">
        <is>
          <t>0</t>
        </is>
      </c>
      <c r="AY122" s="1" t="inlineStr">
        <is>
          <t>ROZPOCET</t>
        </is>
      </c>
      <c r="BK122" s="31">
        <f>BK123</f>
        <v/>
      </c>
    </row>
    <row r="123" ht="22.8" customHeight="1">
      <c r="D123" s="67" t="inlineStr">
        <is>
          <t>D</t>
        </is>
      </c>
      <c r="E123" s="70" t="inlineStr">
        <is>
          <t>998</t>
        </is>
      </c>
      <c r="F123" s="70" t="inlineStr">
        <is>
          <t>Presun hmôt</t>
        </is>
      </c>
      <c r="J123" s="71">
        <f>BK123</f>
        <v/>
      </c>
      <c r="P123" s="98">
        <f>SUM(P124:P127)</f>
        <v/>
      </c>
      <c r="R123" s="98">
        <f>SUM(R124:R127)</f>
        <v/>
      </c>
      <c r="T123" s="98">
        <f>SUM(T124:T127)</f>
        <v/>
      </c>
      <c r="AR123" s="1" t="inlineStr">
        <is>
          <t>1</t>
        </is>
      </c>
      <c r="AT123" s="46" t="inlineStr">
        <is>
          <t>D</t>
        </is>
      </c>
      <c r="AU123" s="46" t="inlineStr">
        <is>
          <t>1</t>
        </is>
      </c>
      <c r="AY123" s="1" t="inlineStr">
        <is>
          <t>ROZPOCET</t>
        </is>
      </c>
      <c r="BK123" s="31">
        <f>SUM(BK124:BK127)</f>
        <v/>
      </c>
    </row>
    <row r="124" ht="24" customHeight="1">
      <c r="C124" s="72" t="inlineStr">
        <is>
          <t>1</t>
        </is>
      </c>
      <c r="D124" s="72" t="inlineStr">
        <is>
          <t>K</t>
        </is>
      </c>
      <c r="E124" s="73" t="inlineStr">
        <is>
          <t>998921203.S</t>
        </is>
      </c>
      <c r="F124" s="74" t="inlineStr">
        <is>
          <t>Presun hmôt pre montáž silnoprúdových rozvodov vo výške nad 7 do 24 m</t>
        </is>
      </c>
      <c r="G124" s="75" t="inlineStr">
        <is>
          <t>%</t>
        </is>
      </c>
      <c r="H124" s="100" t="n">
        <v>1462.55</v>
      </c>
      <c r="I124" s="77" t="n">
        <v>0.45</v>
      </c>
      <c r="J124" s="77">
        <f>ROUND(I124*H124,2)</f>
        <v/>
      </c>
      <c r="K124" s="78" t="inlineStr">
        <is>
          <t>CENEKON 2026/02</t>
        </is>
      </c>
      <c r="N124" s="46" t="inlineStr">
        <is>
          <t>základná</t>
        </is>
      </c>
      <c r="O124" s="98" t="n">
        <v>0</v>
      </c>
      <c r="P124" s="98">
        <f>O124*H124</f>
        <v/>
      </c>
      <c r="Q124" s="98" t="n">
        <v>0</v>
      </c>
      <c r="R124" s="98">
        <f>Q124*H124</f>
        <v/>
      </c>
      <c r="S124" s="98" t="n">
        <v>0</v>
      </c>
      <c r="T124" s="98">
        <f>S124*H124</f>
        <v/>
      </c>
      <c r="AR124" s="1" t="inlineStr">
        <is>
          <t>4</t>
        </is>
      </c>
      <c r="AT124" s="1" t="inlineStr">
        <is>
          <t>K</t>
        </is>
      </c>
      <c r="AU124" s="1" t="inlineStr">
        <is>
          <t>2</t>
        </is>
      </c>
      <c r="AY124" s="1" t="inlineStr">
        <is>
          <t>ROZPOCET</t>
        </is>
      </c>
      <c r="BE124" s="31">
        <f>IF(N124="základná",J124,0)</f>
        <v/>
      </c>
      <c r="BF124" s="31">
        <f>IF(N124="znížená",J124,0)</f>
        <v/>
      </c>
      <c r="BG124" s="31">
        <f>IF(N124="zákl. prenesená",J124,0)</f>
        <v/>
      </c>
      <c r="BH124" s="31">
        <f>IF(N124="zníž. prenesená",J124,0)</f>
        <v/>
      </c>
      <c r="BI124" s="31">
        <f>IF(N124="nulová",J124,0)</f>
        <v/>
      </c>
      <c r="BJ124" s="1" t="inlineStr">
        <is>
          <t>2</t>
        </is>
      </c>
      <c r="BK124" s="31">
        <f>ROUND(I124*H124,2)</f>
        <v/>
      </c>
      <c r="BL124" s="1" t="inlineStr">
        <is>
          <t>4</t>
        </is>
      </c>
      <c r="BM124" s="1" t="inlineStr">
        <is>
          <t>-1038112452</t>
        </is>
      </c>
    </row>
    <row r="125">
      <c r="D125" s="79" t="inlineStr">
        <is>
          <t>VV</t>
        </is>
      </c>
      <c r="F125" s="80" t="inlineStr">
        <is>
          <t>0.45 % zo základne oddielu 21-M Elektromontáže: 146254.77 EUR / 100</t>
        </is>
      </c>
      <c r="H125" s="101" t="n">
        <v>1462.55</v>
      </c>
      <c r="AT125" s="1" t="inlineStr">
        <is>
          <t>VV</t>
        </is>
      </c>
      <c r="AU125" s="1" t="inlineStr">
        <is>
          <t>2</t>
        </is>
      </c>
      <c r="AV125" s="2" t="inlineStr">
        <is>
          <t>2</t>
        </is>
      </c>
      <c r="AW125" s="2" t="inlineStr">
        <is>
          <t>True</t>
        </is>
      </c>
      <c r="AX125" s="2" t="inlineStr">
        <is>
          <t>1</t>
        </is>
      </c>
      <c r="AY125" s="1" t="inlineStr">
        <is>
          <t>ROZPOCET</t>
        </is>
      </c>
    </row>
    <row r="126" ht="24" customHeight="1">
      <c r="C126" s="72" t="inlineStr">
        <is>
          <t>2</t>
        </is>
      </c>
      <c r="D126" s="72" t="inlineStr">
        <is>
          <t>K</t>
        </is>
      </c>
      <c r="E126" s="73" t="inlineStr">
        <is>
          <t>998921203.S</t>
        </is>
      </c>
      <c r="F126" s="74" t="inlineStr">
        <is>
          <t>Presun hmôt pre montáž bleskozvodu a uzemnenia vo výške nad 7 do 24 m</t>
        </is>
      </c>
      <c r="G126" s="75" t="inlineStr">
        <is>
          <t>%</t>
        </is>
      </c>
      <c r="H126" s="100" t="n">
        <v>78.54000000000001</v>
      </c>
      <c r="I126" s="77" t="n">
        <v>0.45</v>
      </c>
      <c r="J126" s="77">
        <f>ROUND(I126*H126,2)</f>
        <v/>
      </c>
      <c r="K126" s="78" t="inlineStr">
        <is>
          <t>CENEKON 2026/02</t>
        </is>
      </c>
      <c r="N126" s="46" t="inlineStr">
        <is>
          <t>základná</t>
        </is>
      </c>
      <c r="O126" s="98" t="n">
        <v>0</v>
      </c>
      <c r="P126" s="98">
        <f>O126*H126</f>
        <v/>
      </c>
      <c r="Q126" s="98" t="n">
        <v>0</v>
      </c>
      <c r="R126" s="98">
        <f>Q126*H126</f>
        <v/>
      </c>
      <c r="S126" s="98" t="n">
        <v>0</v>
      </c>
      <c r="T126" s="98">
        <f>S126*H126</f>
        <v/>
      </c>
      <c r="AR126" s="1" t="inlineStr">
        <is>
          <t>4</t>
        </is>
      </c>
      <c r="AT126" s="1" t="inlineStr">
        <is>
          <t>K</t>
        </is>
      </c>
      <c r="AU126" s="1" t="inlineStr">
        <is>
          <t>2</t>
        </is>
      </c>
      <c r="AY126" s="1" t="inlineStr">
        <is>
          <t>ROZPOCET</t>
        </is>
      </c>
      <c r="BE126" s="31">
        <f>IF(N126="základná",J126,0)</f>
        <v/>
      </c>
      <c r="BF126" s="31">
        <f>IF(N126="znížená",J126,0)</f>
        <v/>
      </c>
      <c r="BG126" s="31">
        <f>IF(N126="zákl. prenesená",J126,0)</f>
        <v/>
      </c>
      <c r="BH126" s="31">
        <f>IF(N126="zníž. prenesená",J126,0)</f>
        <v/>
      </c>
      <c r="BI126" s="31">
        <f>IF(N126="nulová",J126,0)</f>
        <v/>
      </c>
      <c r="BJ126" s="1" t="inlineStr">
        <is>
          <t>2</t>
        </is>
      </c>
      <c r="BK126" s="31">
        <f>ROUND(I126*H126,2)</f>
        <v/>
      </c>
      <c r="BL126" s="1" t="inlineStr">
        <is>
          <t>4</t>
        </is>
      </c>
      <c r="BM126" s="1" t="inlineStr">
        <is>
          <t>-1756598228</t>
        </is>
      </c>
    </row>
    <row r="127">
      <c r="D127" s="79" t="inlineStr">
        <is>
          <t>VV</t>
        </is>
      </c>
      <c r="F127" s="80" t="inlineStr">
        <is>
          <t>0.45 % zo základne oddielu 21-M Bleskozvod a uzemnenie: 7854.00 EUR / 100</t>
        </is>
      </c>
      <c r="H127" s="101" t="n">
        <v>78.54000000000001</v>
      </c>
      <c r="AT127" s="1" t="inlineStr">
        <is>
          <t>VV</t>
        </is>
      </c>
      <c r="AU127" s="1" t="inlineStr">
        <is>
          <t>2</t>
        </is>
      </c>
      <c r="AV127" s="2" t="inlineStr">
        <is>
          <t>2</t>
        </is>
      </c>
      <c r="AW127" s="2" t="inlineStr">
        <is>
          <t>True</t>
        </is>
      </c>
      <c r="AX127" s="2" t="inlineStr">
        <is>
          <t>1</t>
        </is>
      </c>
      <c r="AY127" s="1" t="inlineStr">
        <is>
          <t>ROZPOCET</t>
        </is>
      </c>
    </row>
    <row r="128" ht="25.92" customHeight="1">
      <c r="D128" s="67" t="inlineStr">
        <is>
          <t>D</t>
        </is>
      </c>
      <c r="E128" s="68" t="inlineStr">
        <is>
          <t>M</t>
        </is>
      </c>
      <c r="F128" s="68" t="inlineStr">
        <is>
          <t>Práce a dodávky M</t>
        </is>
      </c>
      <c r="J128" s="69">
        <f>BK128</f>
        <v/>
      </c>
      <c r="P128" s="98">
        <f>P129+P509</f>
        <v/>
      </c>
      <c r="R128" s="98">
        <f>R129+R509</f>
        <v/>
      </c>
      <c r="T128" s="98">
        <f>T129+T509</f>
        <v/>
      </c>
      <c r="AR128" s="1" t="inlineStr">
        <is>
          <t>3</t>
        </is>
      </c>
      <c r="AT128" s="46" t="inlineStr">
        <is>
          <t>D</t>
        </is>
      </c>
      <c r="AU128" s="46" t="inlineStr">
        <is>
          <t>0</t>
        </is>
      </c>
      <c r="AY128" s="1" t="inlineStr">
        <is>
          <t>ROZPOCET</t>
        </is>
      </c>
      <c r="BK128" s="31">
        <f>BK129+BK509</f>
        <v/>
      </c>
    </row>
    <row r="129" ht="22.8" customHeight="1">
      <c r="D129" s="67" t="inlineStr">
        <is>
          <t>D</t>
        </is>
      </c>
      <c r="E129" s="70" t="inlineStr">
        <is>
          <t>21-M</t>
        </is>
      </c>
      <c r="F129" s="70" t="inlineStr">
        <is>
          <t>Elektromontáže</t>
        </is>
      </c>
      <c r="J129" s="71">
        <f>BK129</f>
        <v/>
      </c>
      <c r="P129" s="98">
        <f>SUM(P130:P508)</f>
        <v/>
      </c>
      <c r="R129" s="98">
        <f>SUM(R130:R508)</f>
        <v/>
      </c>
      <c r="T129" s="98">
        <f>SUM(T130:T508)</f>
        <v/>
      </c>
      <c r="AR129" s="1" t="inlineStr">
        <is>
          <t>3</t>
        </is>
      </c>
      <c r="AT129" s="46" t="inlineStr">
        <is>
          <t>D</t>
        </is>
      </c>
      <c r="AU129" s="46" t="inlineStr">
        <is>
          <t>1</t>
        </is>
      </c>
      <c r="AY129" s="1" t="inlineStr">
        <is>
          <t>ROZPOCET</t>
        </is>
      </c>
      <c r="BK129" s="31">
        <f>SUM(BK130:BK508)</f>
        <v/>
      </c>
    </row>
    <row r="130" ht="24" customHeight="1">
      <c r="C130" s="72" t="inlineStr">
        <is>
          <t>3</t>
        </is>
      </c>
      <c r="D130" s="72" t="inlineStr">
        <is>
          <t>K</t>
        </is>
      </c>
      <c r="E130" s="73" t="inlineStr">
        <is>
          <t>210800146.S</t>
        </is>
      </c>
      <c r="F130" s="74" t="inlineStr">
        <is>
          <t>Kábel medený CYKY-J 3x1,5 mm2 uložený pevne - svetelné obvody a digestory (montáž)</t>
        </is>
      </c>
      <c r="G130" s="75" t="inlineStr">
        <is>
          <t>m</t>
        </is>
      </c>
      <c r="H130" s="100" t="n">
        <v>1928.31</v>
      </c>
      <c r="I130" s="77" t="n">
        <v>1.16</v>
      </c>
      <c r="J130" s="77">
        <f>ROUND(I130*H130,2)</f>
        <v/>
      </c>
      <c r="K130" s="78" t="inlineStr">
        <is>
          <t>CENEKON 2026/02</t>
        </is>
      </c>
      <c r="N130" s="46" t="inlineStr">
        <is>
          <t>základná</t>
        </is>
      </c>
      <c r="O130" s="98" t="n">
        <v>0</v>
      </c>
      <c r="P130" s="98">
        <f>O130*H130</f>
        <v/>
      </c>
      <c r="Q130" s="98" t="n">
        <v>0</v>
      </c>
      <c r="R130" s="98">
        <f>Q130*H130</f>
        <v/>
      </c>
      <c r="S130" s="98" t="n">
        <v>0</v>
      </c>
      <c r="T130" s="98">
        <f>S130*H130</f>
        <v/>
      </c>
      <c r="AR130" s="1" t="inlineStr">
        <is>
          <t>64</t>
        </is>
      </c>
      <c r="AT130" s="1" t="inlineStr">
        <is>
          <t>K</t>
        </is>
      </c>
      <c r="AU130" s="1" t="inlineStr">
        <is>
          <t>2</t>
        </is>
      </c>
      <c r="AY130" s="1" t="inlineStr">
        <is>
          <t>ROZPOCET</t>
        </is>
      </c>
      <c r="BE130" s="31">
        <f>IF(N130="základná",J130,0)</f>
        <v/>
      </c>
      <c r="BF130" s="31">
        <f>IF(N130="znížená",J130,0)</f>
        <v/>
      </c>
      <c r="BG130" s="31">
        <f>IF(N130="zákl. prenesená",J130,0)</f>
        <v/>
      </c>
      <c r="BH130" s="31">
        <f>IF(N130="zníž. prenesená",J130,0)</f>
        <v/>
      </c>
      <c r="BI130" s="31">
        <f>IF(N130="nulová",J130,0)</f>
        <v/>
      </c>
      <c r="BJ130" s="1" t="inlineStr">
        <is>
          <t>2</t>
        </is>
      </c>
      <c r="BK130" s="31">
        <f>ROUND(I130*H130,2)</f>
        <v/>
      </c>
      <c r="BL130" s="1" t="inlineStr">
        <is>
          <t>64</t>
        </is>
      </c>
      <c r="BM130" s="1" t="inlineStr">
        <is>
          <t>562168535</t>
        </is>
      </c>
    </row>
    <row r="131">
      <c r="D131" s="79" t="inlineStr">
        <is>
          <t>VV</t>
        </is>
      </c>
      <c r="F131" s="80" t="inlineStr">
        <is>
          <t>počet obvodov podľa schémy rozvádzača RBx: 2 obvody 3x1,5 (SV1 osvetlenie, DG digestor)</t>
        </is>
      </c>
      <c r="AT131" s="1" t="inlineStr">
        <is>
          <t>VV</t>
        </is>
      </c>
      <c r="AU131" s="1" t="inlineStr">
        <is>
          <t>2</t>
        </is>
      </c>
      <c r="AV131" s="2" t="inlineStr">
        <is>
          <t>2</t>
        </is>
      </c>
      <c r="AW131" s="2" t="inlineStr">
        <is>
          <t>True</t>
        </is>
      </c>
      <c r="AX131" s="2" t="inlineStr">
        <is>
          <t>0</t>
        </is>
      </c>
      <c r="AY131" s="1" t="inlineStr">
        <is>
          <t>ROZPOCET</t>
        </is>
      </c>
    </row>
    <row r="132">
      <c r="D132" s="79" t="inlineStr">
        <is>
          <t>VV</t>
        </is>
      </c>
      <c r="F132" s="80" t="inlineStr">
        <is>
          <t>svetelný obvod je na pôdoryse nakreslený celý: 972,25 m</t>
        </is>
      </c>
      <c r="AT132" s="1" t="inlineStr">
        <is>
          <t>VV</t>
        </is>
      </c>
      <c r="AU132" s="1" t="inlineStr">
        <is>
          <t>2</t>
        </is>
      </c>
      <c r="AV132" s="2" t="inlineStr">
        <is>
          <t>2</t>
        </is>
      </c>
      <c r="AW132" s="2" t="inlineStr">
        <is>
          <t>True</t>
        </is>
      </c>
      <c r="AX132" s="2" t="inlineStr">
        <is>
          <t>0</t>
        </is>
      </c>
      <c r="AY132" s="1" t="inlineStr">
        <is>
          <t>ROZPOCET</t>
        </is>
      </c>
    </row>
    <row r="133">
      <c r="D133" s="79" t="inlineStr">
        <is>
          <t>VV</t>
        </is>
      </c>
      <c r="F133" s="80" t="inlineStr">
        <is>
          <t>obvod digestora sa počíta len z podlaží 2.NP až 4.NP, kde sú byty: (972,25 - 173,74) / 2 = 399,26 m</t>
        </is>
      </c>
      <c r="AT133" s="1" t="inlineStr">
        <is>
          <t>VV</t>
        </is>
      </c>
      <c r="AU133" s="1" t="inlineStr">
        <is>
          <t>2</t>
        </is>
      </c>
      <c r="AV133" s="2" t="inlineStr">
        <is>
          <t>2</t>
        </is>
      </c>
      <c r="AW133" s="2" t="inlineStr">
        <is>
          <t>True</t>
        </is>
      </c>
      <c r="AX133" s="2" t="inlineStr">
        <is>
          <t>0</t>
        </is>
      </c>
      <c r="AY133" s="1" t="inlineStr">
        <is>
          <t>ROZPOCET</t>
        </is>
      </c>
    </row>
    <row r="134">
      <c r="D134" s="79" t="inlineStr">
        <is>
          <t>VV</t>
        </is>
      </c>
      <c r="F134" s="80" t="inlineStr">
        <is>
          <t>zvislé úseky k prístrojom: 364 spínačov + 332 svietidiel = 696 bodov x 0,80 m = 556,80 m</t>
        </is>
      </c>
      <c r="AT134" s="1" t="inlineStr">
        <is>
          <t>VV</t>
        </is>
      </c>
      <c r="AU134" s="1" t="inlineStr">
        <is>
          <t>2</t>
        </is>
      </c>
      <c r="AV134" s="2" t="inlineStr">
        <is>
          <t>2</t>
        </is>
      </c>
      <c r="AW134" s="2" t="inlineStr">
        <is>
          <t>True</t>
        </is>
      </c>
      <c r="AX134" s="2" t="inlineStr">
        <is>
          <t>0</t>
        </is>
      </c>
      <c r="AY134" s="1" t="inlineStr">
        <is>
          <t>ROZPOCET</t>
        </is>
      </c>
    </row>
    <row r="135">
      <c r="D135" s="79" t="inlineStr">
        <is>
          <t>VV</t>
        </is>
      </c>
      <c r="F135" s="80" t="inlineStr">
        <is>
          <t>spolu 1 928,31 m</t>
        </is>
      </c>
      <c r="H135" s="101" t="n">
        <v>1928.31</v>
      </c>
      <c r="AT135" s="1" t="inlineStr">
        <is>
          <t>VV</t>
        </is>
      </c>
      <c r="AU135" s="1" t="inlineStr">
        <is>
          <t>2</t>
        </is>
      </c>
      <c r="AV135" s="2" t="inlineStr">
        <is>
          <t>2</t>
        </is>
      </c>
      <c r="AW135" s="2" t="inlineStr">
        <is>
          <t>True</t>
        </is>
      </c>
      <c r="AX135" s="2" t="inlineStr">
        <is>
          <t>1</t>
        </is>
      </c>
      <c r="AY135" s="1" t="inlineStr">
        <is>
          <t>ROZPOCET</t>
        </is>
      </c>
    </row>
    <row r="136" ht="24" customHeight="1">
      <c r="C136" s="82" t="inlineStr">
        <is>
          <t>4</t>
        </is>
      </c>
      <c r="D136" s="82" t="inlineStr">
        <is>
          <t>M</t>
        </is>
      </c>
      <c r="E136" s="83" t="inlineStr">
        <is>
          <t>341110000750.S</t>
        </is>
      </c>
      <c r="F136" s="84" t="inlineStr">
        <is>
          <t>Kábel medený CYKY-J 3x1,5 mm2</t>
        </is>
      </c>
      <c r="G136" s="85" t="inlineStr">
        <is>
          <t>m</t>
        </is>
      </c>
      <c r="H136" s="102" t="n">
        <v>1928.31</v>
      </c>
      <c r="I136" s="87" t="n">
        <v>0.72</v>
      </c>
      <c r="J136" s="87">
        <f>ROUND(I136*H136,2)</f>
        <v/>
      </c>
      <c r="K136" s="88" t="inlineStr">
        <is>
          <t>CENEKON 2026/02</t>
        </is>
      </c>
      <c r="N136" s="46" t="inlineStr">
        <is>
          <t>základná</t>
        </is>
      </c>
      <c r="O136" s="98" t="n">
        <v>0</v>
      </c>
      <c r="P136" s="98">
        <f>O136*H136</f>
        <v/>
      </c>
      <c r="Q136" s="98" t="n">
        <v>0.00014</v>
      </c>
      <c r="R136" s="98">
        <f>Q136*H136</f>
        <v/>
      </c>
      <c r="S136" s="98" t="n">
        <v>0</v>
      </c>
      <c r="T136" s="98">
        <f>S136*H136</f>
        <v/>
      </c>
      <c r="AR136" s="1" t="inlineStr">
        <is>
          <t>256</t>
        </is>
      </c>
      <c r="AT136" s="1" t="inlineStr">
        <is>
          <t>M</t>
        </is>
      </c>
      <c r="AU136" s="1" t="inlineStr">
        <is>
          <t>2</t>
        </is>
      </c>
      <c r="AY136" s="1" t="inlineStr">
        <is>
          <t>ROZPOCET</t>
        </is>
      </c>
      <c r="BE136" s="31">
        <f>IF(N136="základná",J136,0)</f>
        <v/>
      </c>
      <c r="BF136" s="31">
        <f>IF(N136="znížená",J136,0)</f>
        <v/>
      </c>
      <c r="BG136" s="31">
        <f>IF(N136="zákl. prenesená",J136,0)</f>
        <v/>
      </c>
      <c r="BH136" s="31">
        <f>IF(N136="zníž. prenesená",J136,0)</f>
        <v/>
      </c>
      <c r="BI136" s="31">
        <f>IF(N136="nulová",J136,0)</f>
        <v/>
      </c>
      <c r="BJ136" s="1" t="inlineStr">
        <is>
          <t>2</t>
        </is>
      </c>
      <c r="BK136" s="31">
        <f>ROUND(I136*H136,2)</f>
        <v/>
      </c>
      <c r="BL136" s="1" t="inlineStr">
        <is>
          <t>64</t>
        </is>
      </c>
      <c r="BM136" s="1" t="inlineStr">
        <is>
          <t>-1388515609</t>
        </is>
      </c>
    </row>
    <row r="137">
      <c r="D137" s="79" t="inlineStr">
        <is>
          <t>VV</t>
        </is>
      </c>
      <c r="F137" s="80" t="inlineStr">
        <is>
          <t>počet obvodov podľa schémy rozvádzača RBx: 2 obvody 3x1,5 (SV1 osvetlenie, DG digestor)</t>
        </is>
      </c>
      <c r="AT137" s="1" t="inlineStr">
        <is>
          <t>VV</t>
        </is>
      </c>
      <c r="AU137" s="1" t="inlineStr">
        <is>
          <t>2</t>
        </is>
      </c>
      <c r="AV137" s="2" t="inlineStr">
        <is>
          <t>2</t>
        </is>
      </c>
      <c r="AW137" s="2" t="inlineStr">
        <is>
          <t>True</t>
        </is>
      </c>
      <c r="AX137" s="2" t="inlineStr">
        <is>
          <t>0</t>
        </is>
      </c>
      <c r="AY137" s="1" t="inlineStr">
        <is>
          <t>ROZPOCET</t>
        </is>
      </c>
    </row>
    <row r="138">
      <c r="D138" s="79" t="inlineStr">
        <is>
          <t>VV</t>
        </is>
      </c>
      <c r="F138" s="80" t="inlineStr">
        <is>
          <t>svetelný obvod je na pôdoryse nakreslený celý: 972,25 m</t>
        </is>
      </c>
      <c r="AT138" s="1" t="inlineStr">
        <is>
          <t>VV</t>
        </is>
      </c>
      <c r="AU138" s="1" t="inlineStr">
        <is>
          <t>2</t>
        </is>
      </c>
      <c r="AV138" s="2" t="inlineStr">
        <is>
          <t>2</t>
        </is>
      </c>
      <c r="AW138" s="2" t="inlineStr">
        <is>
          <t>True</t>
        </is>
      </c>
      <c r="AX138" s="2" t="inlineStr">
        <is>
          <t>0</t>
        </is>
      </c>
      <c r="AY138" s="1" t="inlineStr">
        <is>
          <t>ROZPOCET</t>
        </is>
      </c>
    </row>
    <row r="139">
      <c r="D139" s="79" t="inlineStr">
        <is>
          <t>VV</t>
        </is>
      </c>
      <c r="F139" s="80" t="inlineStr">
        <is>
          <t>obvod digestora sa počíta len z podlaží 2.NP až 4.NP, kde sú byty: (972,25 - 173,74) / 2 = 399,26 m</t>
        </is>
      </c>
      <c r="AT139" s="1" t="inlineStr">
        <is>
          <t>VV</t>
        </is>
      </c>
      <c r="AU139" s="1" t="inlineStr">
        <is>
          <t>2</t>
        </is>
      </c>
      <c r="AV139" s="2" t="inlineStr">
        <is>
          <t>2</t>
        </is>
      </c>
      <c r="AW139" s="2" t="inlineStr">
        <is>
          <t>True</t>
        </is>
      </c>
      <c r="AX139" s="2" t="inlineStr">
        <is>
          <t>0</t>
        </is>
      </c>
      <c r="AY139" s="1" t="inlineStr">
        <is>
          <t>ROZPOCET</t>
        </is>
      </c>
    </row>
    <row r="140">
      <c r="D140" s="79" t="inlineStr">
        <is>
          <t>VV</t>
        </is>
      </c>
      <c r="F140" s="80" t="inlineStr">
        <is>
          <t>zvislé úseky k prístrojom: 364 spínačov + 332 svietidiel = 696 bodov x 0,80 m = 556,80 m</t>
        </is>
      </c>
      <c r="AT140" s="1" t="inlineStr">
        <is>
          <t>VV</t>
        </is>
      </c>
      <c r="AU140" s="1" t="inlineStr">
        <is>
          <t>2</t>
        </is>
      </c>
      <c r="AV140" s="2" t="inlineStr">
        <is>
          <t>2</t>
        </is>
      </c>
      <c r="AW140" s="2" t="inlineStr">
        <is>
          <t>True</t>
        </is>
      </c>
      <c r="AX140" s="2" t="inlineStr">
        <is>
          <t>0</t>
        </is>
      </c>
      <c r="AY140" s="1" t="inlineStr">
        <is>
          <t>ROZPOCET</t>
        </is>
      </c>
    </row>
    <row r="141">
      <c r="D141" s="79" t="inlineStr">
        <is>
          <t>VV</t>
        </is>
      </c>
      <c r="F141" s="80" t="inlineStr">
        <is>
          <t>spolu 1 928,31 m</t>
        </is>
      </c>
      <c r="H141" s="101" t="n">
        <v>1928.31</v>
      </c>
      <c r="AT141" s="1" t="inlineStr">
        <is>
          <t>VV</t>
        </is>
      </c>
      <c r="AU141" s="1" t="inlineStr">
        <is>
          <t>2</t>
        </is>
      </c>
      <c r="AV141" s="2" t="inlineStr">
        <is>
          <t>2</t>
        </is>
      </c>
      <c r="AW141" s="2" t="inlineStr">
        <is>
          <t>True</t>
        </is>
      </c>
      <c r="AX141" s="2" t="inlineStr">
        <is>
          <t>1</t>
        </is>
      </c>
      <c r="AY141" s="1" t="inlineStr">
        <is>
          <t>ROZPOCET</t>
        </is>
      </c>
    </row>
    <row r="142" ht="24" customHeight="1">
      <c r="C142" s="72" t="inlineStr">
        <is>
          <t>5</t>
        </is>
      </c>
      <c r="D142" s="72" t="inlineStr">
        <is>
          <t>K</t>
        </is>
      </c>
      <c r="E142" s="73" t="inlineStr">
        <is>
          <t>210800147.S</t>
        </is>
      </c>
      <c r="F142" s="74" t="inlineStr">
        <is>
          <t>Kábel medený CYKY-J 3x2,5 mm2 uložený pevne - zásuvkové obvody (montáž)</t>
        </is>
      </c>
      <c r="G142" s="75" t="inlineStr">
        <is>
          <t>m</t>
        </is>
      </c>
      <c r="H142" s="100" t="n">
        <v>2476.07</v>
      </c>
      <c r="I142" s="77" t="n">
        <v>1.3</v>
      </c>
      <c r="J142" s="77">
        <f>ROUND(I142*H142,2)</f>
        <v/>
      </c>
      <c r="K142" s="78" t="inlineStr">
        <is>
          <t>CENEKON 2026/02</t>
        </is>
      </c>
      <c r="N142" s="46" t="inlineStr">
        <is>
          <t>základná</t>
        </is>
      </c>
      <c r="O142" s="98" t="n">
        <v>0</v>
      </c>
      <c r="P142" s="98">
        <f>O142*H142</f>
        <v/>
      </c>
      <c r="Q142" s="98" t="n">
        <v>0</v>
      </c>
      <c r="R142" s="98">
        <f>Q142*H142</f>
        <v/>
      </c>
      <c r="S142" s="98" t="n">
        <v>0</v>
      </c>
      <c r="T142" s="98">
        <f>S142*H142</f>
        <v/>
      </c>
      <c r="AR142" s="1" t="inlineStr">
        <is>
          <t>64</t>
        </is>
      </c>
      <c r="AT142" s="1" t="inlineStr">
        <is>
          <t>K</t>
        </is>
      </c>
      <c r="AU142" s="1" t="inlineStr">
        <is>
          <t>2</t>
        </is>
      </c>
      <c r="AY142" s="1" t="inlineStr">
        <is>
          <t>ROZPOCET</t>
        </is>
      </c>
      <c r="BE142" s="31">
        <f>IF(N142="základná",J142,0)</f>
        <v/>
      </c>
      <c r="BF142" s="31">
        <f>IF(N142="znížená",J142,0)</f>
        <v/>
      </c>
      <c r="BG142" s="31">
        <f>IF(N142="zákl. prenesená",J142,0)</f>
        <v/>
      </c>
      <c r="BH142" s="31">
        <f>IF(N142="zníž. prenesená",J142,0)</f>
        <v/>
      </c>
      <c r="BI142" s="31">
        <f>IF(N142="nulová",J142,0)</f>
        <v/>
      </c>
      <c r="BJ142" s="1" t="inlineStr">
        <is>
          <t>2</t>
        </is>
      </c>
      <c r="BK142" s="31">
        <f>ROUND(I142*H142,2)</f>
        <v/>
      </c>
      <c r="BL142" s="1" t="inlineStr">
        <is>
          <t>64</t>
        </is>
      </c>
      <c r="BM142" s="1" t="inlineStr">
        <is>
          <t>-499990721</t>
        </is>
      </c>
    </row>
    <row r="143">
      <c r="D143" s="79" t="inlineStr">
        <is>
          <t>VV</t>
        </is>
      </c>
      <c r="F143" s="80" t="inlineStr">
        <is>
          <t>počet obvodov podľa schémy rozvádzača RBx: 7 obvodov 3x2,5 (X1 až X6 zásuvkové, TČE)</t>
        </is>
      </c>
      <c r="AT143" s="1" t="inlineStr">
        <is>
          <t>VV</t>
        </is>
      </c>
      <c r="AU143" s="1" t="inlineStr">
        <is>
          <t>2</t>
        </is>
      </c>
      <c r="AV143" s="2" t="inlineStr">
        <is>
          <t>2</t>
        </is>
      </c>
      <c r="AW143" s="2" t="inlineStr">
        <is>
          <t>True</t>
        </is>
      </c>
      <c r="AX143" s="2" t="inlineStr">
        <is>
          <t>0</t>
        </is>
      </c>
      <c r="AY143" s="1" t="inlineStr">
        <is>
          <t>ROZPOCET</t>
        </is>
      </c>
    </row>
    <row r="144">
      <c r="D144" s="79" t="inlineStr">
        <is>
          <t>VV</t>
        </is>
      </c>
      <c r="F144" s="80" t="inlineStr">
        <is>
          <t>zásuvková kresba spolu 742,72 m, podiel obvodov 3x2,5 je 7 z 9</t>
        </is>
      </c>
      <c r="AT144" s="1" t="inlineStr">
        <is>
          <t>VV</t>
        </is>
      </c>
      <c r="AU144" s="1" t="inlineStr">
        <is>
          <t>2</t>
        </is>
      </c>
      <c r="AV144" s="2" t="inlineStr">
        <is>
          <t>2</t>
        </is>
      </c>
      <c r="AW144" s="2" t="inlineStr">
        <is>
          <t>True</t>
        </is>
      </c>
      <c r="AX144" s="2" t="inlineStr">
        <is>
          <t>0</t>
        </is>
      </c>
      <c r="AY144" s="1" t="inlineStr">
        <is>
          <t>ROZPOCET</t>
        </is>
      </c>
    </row>
    <row r="145">
      <c r="D145" s="79" t="inlineStr">
        <is>
          <t>VV</t>
        </is>
      </c>
      <c r="F145" s="80" t="inlineStr">
        <is>
          <t>každý obvod prejde v priemere polovicou trasy: 742,72 x 7/9 x 3,5 = 2021.85 m</t>
        </is>
      </c>
      <c r="AT145" s="1" t="inlineStr">
        <is>
          <t>VV</t>
        </is>
      </c>
      <c r="AU145" s="1" t="inlineStr">
        <is>
          <t>2</t>
        </is>
      </c>
      <c r="AV145" s="2" t="inlineStr">
        <is>
          <t>2</t>
        </is>
      </c>
      <c r="AW145" s="2" t="inlineStr">
        <is>
          <t>True</t>
        </is>
      </c>
      <c r="AX145" s="2" t="inlineStr">
        <is>
          <t>0</t>
        </is>
      </c>
      <c r="AY145" s="1" t="inlineStr">
        <is>
          <t>ROZPOCET</t>
        </is>
      </c>
    </row>
    <row r="146">
      <c r="D146" s="79" t="inlineStr">
        <is>
          <t>VV</t>
        </is>
      </c>
      <c r="F146" s="80" t="inlineStr">
        <is>
          <t>zvislé úseky: 730 zásuviek a voľných vývodov x 7/9 x 0,80 m = 454.22 m</t>
        </is>
      </c>
      <c r="AT146" s="1" t="inlineStr">
        <is>
          <t>VV</t>
        </is>
      </c>
      <c r="AU146" s="1" t="inlineStr">
        <is>
          <t>2</t>
        </is>
      </c>
      <c r="AV146" s="2" t="inlineStr">
        <is>
          <t>2</t>
        </is>
      </c>
      <c r="AW146" s="2" t="inlineStr">
        <is>
          <t>True</t>
        </is>
      </c>
      <c r="AX146" s="2" t="inlineStr">
        <is>
          <t>0</t>
        </is>
      </c>
      <c r="AY146" s="1" t="inlineStr">
        <is>
          <t>ROZPOCET</t>
        </is>
      </c>
    </row>
    <row r="147">
      <c r="D147" s="79" t="inlineStr">
        <is>
          <t>VV</t>
        </is>
      </c>
      <c r="F147" s="80" t="inlineStr">
        <is>
          <t>spolu 2476.07 m</t>
        </is>
      </c>
      <c r="H147" s="101" t="n">
        <v>2476.07</v>
      </c>
      <c r="AT147" s="1" t="inlineStr">
        <is>
          <t>VV</t>
        </is>
      </c>
      <c r="AU147" s="1" t="inlineStr">
        <is>
          <t>2</t>
        </is>
      </c>
      <c r="AV147" s="2" t="inlineStr">
        <is>
          <t>2</t>
        </is>
      </c>
      <c r="AW147" s="2" t="inlineStr">
        <is>
          <t>True</t>
        </is>
      </c>
      <c r="AX147" s="2" t="inlineStr">
        <is>
          <t>1</t>
        </is>
      </c>
      <c r="AY147" s="1" t="inlineStr">
        <is>
          <t>ROZPOCET</t>
        </is>
      </c>
    </row>
    <row r="148" ht="24" customHeight="1">
      <c r="C148" s="82" t="inlineStr">
        <is>
          <t>6</t>
        </is>
      </c>
      <c r="D148" s="82" t="inlineStr">
        <is>
          <t>M</t>
        </is>
      </c>
      <c r="E148" s="83" t="inlineStr">
        <is>
          <t>341110000850.S</t>
        </is>
      </c>
      <c r="F148" s="84" t="inlineStr">
        <is>
          <t>Kábel medený CYKY-J 3x2,5 mm2</t>
        </is>
      </c>
      <c r="G148" s="85" t="inlineStr">
        <is>
          <t>m</t>
        </is>
      </c>
      <c r="H148" s="102" t="n">
        <v>2476.07</v>
      </c>
      <c r="I148" s="87" t="n">
        <v>1.12</v>
      </c>
      <c r="J148" s="87">
        <f>ROUND(I148*H148,2)</f>
        <v/>
      </c>
      <c r="K148" s="88" t="inlineStr">
        <is>
          <t>CENEKON 2026/02</t>
        </is>
      </c>
      <c r="N148" s="46" t="inlineStr">
        <is>
          <t>základná</t>
        </is>
      </c>
      <c r="O148" s="98" t="n">
        <v>0</v>
      </c>
      <c r="P148" s="98">
        <f>O148*H148</f>
        <v/>
      </c>
      <c r="Q148" s="98" t="n">
        <v>0.00019</v>
      </c>
      <c r="R148" s="98">
        <f>Q148*H148</f>
        <v/>
      </c>
      <c r="S148" s="98" t="n">
        <v>0</v>
      </c>
      <c r="T148" s="98">
        <f>S148*H148</f>
        <v/>
      </c>
      <c r="AR148" s="1" t="inlineStr">
        <is>
          <t>256</t>
        </is>
      </c>
      <c r="AT148" s="1" t="inlineStr">
        <is>
          <t>M</t>
        </is>
      </c>
      <c r="AU148" s="1" t="inlineStr">
        <is>
          <t>2</t>
        </is>
      </c>
      <c r="AY148" s="1" t="inlineStr">
        <is>
          <t>ROZPOCET</t>
        </is>
      </c>
      <c r="BE148" s="31">
        <f>IF(N148="základná",J148,0)</f>
        <v/>
      </c>
      <c r="BF148" s="31">
        <f>IF(N148="znížená",J148,0)</f>
        <v/>
      </c>
      <c r="BG148" s="31">
        <f>IF(N148="zákl. prenesená",J148,0)</f>
        <v/>
      </c>
      <c r="BH148" s="31">
        <f>IF(N148="zníž. prenesená",J148,0)</f>
        <v/>
      </c>
      <c r="BI148" s="31">
        <f>IF(N148="nulová",J148,0)</f>
        <v/>
      </c>
      <c r="BJ148" s="1" t="inlineStr">
        <is>
          <t>2</t>
        </is>
      </c>
      <c r="BK148" s="31">
        <f>ROUND(I148*H148,2)</f>
        <v/>
      </c>
      <c r="BL148" s="1" t="inlineStr">
        <is>
          <t>64</t>
        </is>
      </c>
      <c r="BM148" s="1" t="inlineStr">
        <is>
          <t>-1079725641</t>
        </is>
      </c>
    </row>
    <row r="149">
      <c r="D149" s="79" t="inlineStr">
        <is>
          <t>VV</t>
        </is>
      </c>
      <c r="F149" s="80" t="inlineStr">
        <is>
          <t>počet obvodov podľa schémy rozvádzača RBx: 7 obvodov 3x2,5 (X1 až X6 zásuvkové, TČE)</t>
        </is>
      </c>
      <c r="AT149" s="1" t="inlineStr">
        <is>
          <t>VV</t>
        </is>
      </c>
      <c r="AU149" s="1" t="inlineStr">
        <is>
          <t>2</t>
        </is>
      </c>
      <c r="AV149" s="2" t="inlineStr">
        <is>
          <t>2</t>
        </is>
      </c>
      <c r="AW149" s="2" t="inlineStr">
        <is>
          <t>True</t>
        </is>
      </c>
      <c r="AX149" s="2" t="inlineStr">
        <is>
          <t>0</t>
        </is>
      </c>
      <c r="AY149" s="1" t="inlineStr">
        <is>
          <t>ROZPOCET</t>
        </is>
      </c>
    </row>
    <row r="150">
      <c r="D150" s="79" t="inlineStr">
        <is>
          <t>VV</t>
        </is>
      </c>
      <c r="F150" s="80" t="inlineStr">
        <is>
          <t>zásuvková kresba spolu 742,72 m, podiel obvodov 3x2,5 je 7 z 9</t>
        </is>
      </c>
      <c r="AT150" s="1" t="inlineStr">
        <is>
          <t>VV</t>
        </is>
      </c>
      <c r="AU150" s="1" t="inlineStr">
        <is>
          <t>2</t>
        </is>
      </c>
      <c r="AV150" s="2" t="inlineStr">
        <is>
          <t>2</t>
        </is>
      </c>
      <c r="AW150" s="2" t="inlineStr">
        <is>
          <t>True</t>
        </is>
      </c>
      <c r="AX150" s="2" t="inlineStr">
        <is>
          <t>0</t>
        </is>
      </c>
      <c r="AY150" s="1" t="inlineStr">
        <is>
          <t>ROZPOCET</t>
        </is>
      </c>
    </row>
    <row r="151">
      <c r="D151" s="79" t="inlineStr">
        <is>
          <t>VV</t>
        </is>
      </c>
      <c r="F151" s="80" t="inlineStr">
        <is>
          <t>každý obvod prejde v priemere polovicou trasy: 742,72 x 7/9 x 3,5 = 2021.85 m</t>
        </is>
      </c>
      <c r="AT151" s="1" t="inlineStr">
        <is>
          <t>VV</t>
        </is>
      </c>
      <c r="AU151" s="1" t="inlineStr">
        <is>
          <t>2</t>
        </is>
      </c>
      <c r="AV151" s="2" t="inlineStr">
        <is>
          <t>2</t>
        </is>
      </c>
      <c r="AW151" s="2" t="inlineStr">
        <is>
          <t>True</t>
        </is>
      </c>
      <c r="AX151" s="2" t="inlineStr">
        <is>
          <t>0</t>
        </is>
      </c>
      <c r="AY151" s="1" t="inlineStr">
        <is>
          <t>ROZPOCET</t>
        </is>
      </c>
    </row>
    <row r="152">
      <c r="D152" s="79" t="inlineStr">
        <is>
          <t>VV</t>
        </is>
      </c>
      <c r="F152" s="80" t="inlineStr">
        <is>
          <t>zvislé úseky: 730 zásuviek a voľných vývodov x 7/9 x 0,80 m = 454.22 m</t>
        </is>
      </c>
      <c r="AT152" s="1" t="inlineStr">
        <is>
          <t>VV</t>
        </is>
      </c>
      <c r="AU152" s="1" t="inlineStr">
        <is>
          <t>2</t>
        </is>
      </c>
      <c r="AV152" s="2" t="inlineStr">
        <is>
          <t>2</t>
        </is>
      </c>
      <c r="AW152" s="2" t="inlineStr">
        <is>
          <t>True</t>
        </is>
      </c>
      <c r="AX152" s="2" t="inlineStr">
        <is>
          <t>0</t>
        </is>
      </c>
      <c r="AY152" s="1" t="inlineStr">
        <is>
          <t>ROZPOCET</t>
        </is>
      </c>
    </row>
    <row r="153">
      <c r="D153" s="79" t="inlineStr">
        <is>
          <t>VV</t>
        </is>
      </c>
      <c r="F153" s="80" t="inlineStr">
        <is>
          <t>spolu 2476.07 m</t>
        </is>
      </c>
      <c r="H153" s="101" t="n">
        <v>2476.07</v>
      </c>
      <c r="AT153" s="1" t="inlineStr">
        <is>
          <t>VV</t>
        </is>
      </c>
      <c r="AU153" s="1" t="inlineStr">
        <is>
          <t>2</t>
        </is>
      </c>
      <c r="AV153" s="2" t="inlineStr">
        <is>
          <t>2</t>
        </is>
      </c>
      <c r="AW153" s="2" t="inlineStr">
        <is>
          <t>True</t>
        </is>
      </c>
      <c r="AX153" s="2" t="inlineStr">
        <is>
          <t>1</t>
        </is>
      </c>
      <c r="AY153" s="1" t="inlineStr">
        <is>
          <t>ROZPOCET</t>
        </is>
      </c>
    </row>
    <row r="154" ht="24" customHeight="1">
      <c r="C154" s="72" t="inlineStr">
        <is>
          <t>7</t>
        </is>
      </c>
      <c r="D154" s="72" t="inlineStr">
        <is>
          <t>K</t>
        </is>
      </c>
      <c r="E154" s="73" t="inlineStr">
        <is>
          <t>210800159.S</t>
        </is>
      </c>
      <c r="F154" s="74" t="inlineStr">
        <is>
          <t>Kábel medený CYKY-J 5x2,5 mm2 uložený pevne - elektrický sporák a vnútorná jednotka TČ (montáž)</t>
        </is>
      </c>
      <c r="G154" s="75" t="inlineStr">
        <is>
          <t>m</t>
        </is>
      </c>
      <c r="H154" s="100" t="n">
        <v>294.83</v>
      </c>
      <c r="I154" s="77" t="n">
        <v>1.5</v>
      </c>
      <c r="J154" s="77">
        <f>ROUND(I154*H154,2)</f>
        <v/>
      </c>
      <c r="K154" s="78" t="inlineStr">
        <is>
          <t>CENEKON 2026/02</t>
        </is>
      </c>
      <c r="N154" s="46" t="inlineStr">
        <is>
          <t>základná</t>
        </is>
      </c>
      <c r="O154" s="98" t="n">
        <v>0</v>
      </c>
      <c r="P154" s="98">
        <f>O154*H154</f>
        <v/>
      </c>
      <c r="Q154" s="98" t="n">
        <v>0</v>
      </c>
      <c r="R154" s="98">
        <f>Q154*H154</f>
        <v/>
      </c>
      <c r="S154" s="98" t="n">
        <v>0</v>
      </c>
      <c r="T154" s="98">
        <f>S154*H154</f>
        <v/>
      </c>
      <c r="AR154" s="1" t="inlineStr">
        <is>
          <t>64</t>
        </is>
      </c>
      <c r="AT154" s="1" t="inlineStr">
        <is>
          <t>K</t>
        </is>
      </c>
      <c r="AU154" s="1" t="inlineStr">
        <is>
          <t>2</t>
        </is>
      </c>
      <c r="AY154" s="1" t="inlineStr">
        <is>
          <t>ROZPOCET</t>
        </is>
      </c>
      <c r="BE154" s="31">
        <f>IF(N154="základná",J154,0)</f>
        <v/>
      </c>
      <c r="BF154" s="31">
        <f>IF(N154="znížená",J154,0)</f>
        <v/>
      </c>
      <c r="BG154" s="31">
        <f>IF(N154="zákl. prenesená",J154,0)</f>
        <v/>
      </c>
      <c r="BH154" s="31">
        <f>IF(N154="zníž. prenesená",J154,0)</f>
        <v/>
      </c>
      <c r="BI154" s="31">
        <f>IF(N154="nulová",J154,0)</f>
        <v/>
      </c>
      <c r="BJ154" s="1" t="inlineStr">
        <is>
          <t>2</t>
        </is>
      </c>
      <c r="BK154" s="31">
        <f>ROUND(I154*H154,2)</f>
        <v/>
      </c>
      <c r="BL154" s="1" t="inlineStr">
        <is>
          <t>64</t>
        </is>
      </c>
      <c r="BM154" s="1" t="inlineStr">
        <is>
          <t>-182775312</t>
        </is>
      </c>
    </row>
    <row r="155">
      <c r="D155" s="79" t="inlineStr">
        <is>
          <t>VV</t>
        </is>
      </c>
      <c r="F155" s="80" t="inlineStr">
        <is>
          <t>počet obvodov podľa schémy rozvádzača RBx: 2 obvody 5x2,5 (ES el. sporák, TČI)</t>
        </is>
      </c>
      <c r="AT155" s="1" t="inlineStr">
        <is>
          <t>VV</t>
        </is>
      </c>
      <c r="AU155" s="1" t="inlineStr">
        <is>
          <t>2</t>
        </is>
      </c>
      <c r="AV155" s="2" t="inlineStr">
        <is>
          <t>2</t>
        </is>
      </c>
      <c r="AW155" s="2" t="inlineStr">
        <is>
          <t>True</t>
        </is>
      </c>
      <c r="AX155" s="2" t="inlineStr">
        <is>
          <t>0</t>
        </is>
      </c>
      <c r="AY155" s="1" t="inlineStr">
        <is>
          <t>ROZPOCET</t>
        </is>
      </c>
    </row>
    <row r="156">
      <c r="D156" s="79" t="inlineStr">
        <is>
          <t>VV</t>
        </is>
      </c>
      <c r="F156" s="80" t="inlineStr">
        <is>
          <t>podiel obvodov 5x2,5 je 2 z 9: 742,72 x 2/9 = 165.05 m</t>
        </is>
      </c>
      <c r="AT156" s="1" t="inlineStr">
        <is>
          <t>VV</t>
        </is>
      </c>
      <c r="AU156" s="1" t="inlineStr">
        <is>
          <t>2</t>
        </is>
      </c>
      <c r="AV156" s="2" t="inlineStr">
        <is>
          <t>2</t>
        </is>
      </c>
      <c r="AW156" s="2" t="inlineStr">
        <is>
          <t>True</t>
        </is>
      </c>
      <c r="AX156" s="2" t="inlineStr">
        <is>
          <t>0</t>
        </is>
      </c>
      <c r="AY156" s="1" t="inlineStr">
        <is>
          <t>ROZPOCET</t>
        </is>
      </c>
    </row>
    <row r="157">
      <c r="D157" s="79" t="inlineStr">
        <is>
          <t>VV</t>
        </is>
      </c>
      <c r="F157" s="80" t="inlineStr">
        <is>
          <t>zvislé úseky: 730 x 2/9 x 0,80 m = 129.78 m</t>
        </is>
      </c>
      <c r="AT157" s="1" t="inlineStr">
        <is>
          <t>VV</t>
        </is>
      </c>
      <c r="AU157" s="1" t="inlineStr">
        <is>
          <t>2</t>
        </is>
      </c>
      <c r="AV157" s="2" t="inlineStr">
        <is>
          <t>2</t>
        </is>
      </c>
      <c r="AW157" s="2" t="inlineStr">
        <is>
          <t>True</t>
        </is>
      </c>
      <c r="AX157" s="2" t="inlineStr">
        <is>
          <t>0</t>
        </is>
      </c>
      <c r="AY157" s="1" t="inlineStr">
        <is>
          <t>ROZPOCET</t>
        </is>
      </c>
    </row>
    <row r="158">
      <c r="D158" s="79" t="inlineStr">
        <is>
          <t>VV</t>
        </is>
      </c>
      <c r="F158" s="80" t="inlineStr">
        <is>
          <t>spolu 294.83 m</t>
        </is>
      </c>
      <c r="H158" s="101" t="n">
        <v>294.83</v>
      </c>
      <c r="AT158" s="1" t="inlineStr">
        <is>
          <t>VV</t>
        </is>
      </c>
      <c r="AU158" s="1" t="inlineStr">
        <is>
          <t>2</t>
        </is>
      </c>
      <c r="AV158" s="2" t="inlineStr">
        <is>
          <t>2</t>
        </is>
      </c>
      <c r="AW158" s="2" t="inlineStr">
        <is>
          <t>True</t>
        </is>
      </c>
      <c r="AX158" s="2" t="inlineStr">
        <is>
          <t>1</t>
        </is>
      </c>
      <c r="AY158" s="1" t="inlineStr">
        <is>
          <t>ROZPOCET</t>
        </is>
      </c>
    </row>
    <row r="159" ht="24" customHeight="1">
      <c r="C159" s="82" t="inlineStr">
        <is>
          <t>8</t>
        </is>
      </c>
      <c r="D159" s="82" t="inlineStr">
        <is>
          <t>M</t>
        </is>
      </c>
      <c r="E159" s="83" t="inlineStr">
        <is>
          <t>341110002000.S</t>
        </is>
      </c>
      <c r="F159" s="84" t="inlineStr">
        <is>
          <t>Kábel medený CYKY-J 5x2,5 mm2</t>
        </is>
      </c>
      <c r="G159" s="85" t="inlineStr">
        <is>
          <t>m</t>
        </is>
      </c>
      <c r="H159" s="102" t="n">
        <v>294.83</v>
      </c>
      <c r="I159" s="87" t="n">
        <v>1.73</v>
      </c>
      <c r="J159" s="87">
        <f>ROUND(I159*H159,2)</f>
        <v/>
      </c>
      <c r="K159" s="88" t="inlineStr">
        <is>
          <t>CENEKON 2026/02</t>
        </is>
      </c>
      <c r="N159" s="46" t="inlineStr">
        <is>
          <t>základná</t>
        </is>
      </c>
      <c r="O159" s="98" t="n">
        <v>0</v>
      </c>
      <c r="P159" s="98">
        <f>O159*H159</f>
        <v/>
      </c>
      <c r="Q159" s="98" t="n">
        <v>0.00028</v>
      </c>
      <c r="R159" s="98">
        <f>Q159*H159</f>
        <v/>
      </c>
      <c r="S159" s="98" t="n">
        <v>0</v>
      </c>
      <c r="T159" s="98">
        <f>S159*H159</f>
        <v/>
      </c>
      <c r="AR159" s="1" t="inlineStr">
        <is>
          <t>256</t>
        </is>
      </c>
      <c r="AT159" s="1" t="inlineStr">
        <is>
          <t>M</t>
        </is>
      </c>
      <c r="AU159" s="1" t="inlineStr">
        <is>
          <t>2</t>
        </is>
      </c>
      <c r="AY159" s="1" t="inlineStr">
        <is>
          <t>ROZPOCET</t>
        </is>
      </c>
      <c r="BE159" s="31">
        <f>IF(N159="základná",J159,0)</f>
        <v/>
      </c>
      <c r="BF159" s="31">
        <f>IF(N159="znížená",J159,0)</f>
        <v/>
      </c>
      <c r="BG159" s="31">
        <f>IF(N159="zákl. prenesená",J159,0)</f>
        <v/>
      </c>
      <c r="BH159" s="31">
        <f>IF(N159="zníž. prenesená",J159,0)</f>
        <v/>
      </c>
      <c r="BI159" s="31">
        <f>IF(N159="nulová",J159,0)</f>
        <v/>
      </c>
      <c r="BJ159" s="1" t="inlineStr">
        <is>
          <t>2</t>
        </is>
      </c>
      <c r="BK159" s="31">
        <f>ROUND(I159*H159,2)</f>
        <v/>
      </c>
      <c r="BL159" s="1" t="inlineStr">
        <is>
          <t>64</t>
        </is>
      </c>
      <c r="BM159" s="1" t="inlineStr">
        <is>
          <t>487198233</t>
        </is>
      </c>
    </row>
    <row r="160">
      <c r="D160" s="79" t="inlineStr">
        <is>
          <t>VV</t>
        </is>
      </c>
      <c r="F160" s="80" t="inlineStr">
        <is>
          <t>počet obvodov podľa schémy rozvádzača RBx: 2 obvody 5x2,5 (ES el. sporák, TČI)</t>
        </is>
      </c>
      <c r="AT160" s="1" t="inlineStr">
        <is>
          <t>VV</t>
        </is>
      </c>
      <c r="AU160" s="1" t="inlineStr">
        <is>
          <t>2</t>
        </is>
      </c>
      <c r="AV160" s="2" t="inlineStr">
        <is>
          <t>2</t>
        </is>
      </c>
      <c r="AW160" s="2" t="inlineStr">
        <is>
          <t>True</t>
        </is>
      </c>
      <c r="AX160" s="2" t="inlineStr">
        <is>
          <t>0</t>
        </is>
      </c>
      <c r="AY160" s="1" t="inlineStr">
        <is>
          <t>ROZPOCET</t>
        </is>
      </c>
    </row>
    <row r="161">
      <c r="D161" s="79" t="inlineStr">
        <is>
          <t>VV</t>
        </is>
      </c>
      <c r="F161" s="80" t="inlineStr">
        <is>
          <t>podiel obvodov 5x2,5 je 2 z 9: 742,72 x 2/9 = 165.05 m</t>
        </is>
      </c>
      <c r="AT161" s="1" t="inlineStr">
        <is>
          <t>VV</t>
        </is>
      </c>
      <c r="AU161" s="1" t="inlineStr">
        <is>
          <t>2</t>
        </is>
      </c>
      <c r="AV161" s="2" t="inlineStr">
        <is>
          <t>2</t>
        </is>
      </c>
      <c r="AW161" s="2" t="inlineStr">
        <is>
          <t>True</t>
        </is>
      </c>
      <c r="AX161" s="2" t="inlineStr">
        <is>
          <t>0</t>
        </is>
      </c>
      <c r="AY161" s="1" t="inlineStr">
        <is>
          <t>ROZPOCET</t>
        </is>
      </c>
    </row>
    <row r="162">
      <c r="D162" s="79" t="inlineStr">
        <is>
          <t>VV</t>
        </is>
      </c>
      <c r="F162" s="80" t="inlineStr">
        <is>
          <t>zvislé úseky: 730 x 2/9 x 0,80 m = 129.78 m</t>
        </is>
      </c>
      <c r="AT162" s="1" t="inlineStr">
        <is>
          <t>VV</t>
        </is>
      </c>
      <c r="AU162" s="1" t="inlineStr">
        <is>
          <t>2</t>
        </is>
      </c>
      <c r="AV162" s="2" t="inlineStr">
        <is>
          <t>2</t>
        </is>
      </c>
      <c r="AW162" s="2" t="inlineStr">
        <is>
          <t>True</t>
        </is>
      </c>
      <c r="AX162" s="2" t="inlineStr">
        <is>
          <t>0</t>
        </is>
      </c>
      <c r="AY162" s="1" t="inlineStr">
        <is>
          <t>ROZPOCET</t>
        </is>
      </c>
    </row>
    <row r="163">
      <c r="D163" s="79" t="inlineStr">
        <is>
          <t>VV</t>
        </is>
      </c>
      <c r="F163" s="80" t="inlineStr">
        <is>
          <t>spolu 294.83 m</t>
        </is>
      </c>
      <c r="H163" s="101" t="n">
        <v>294.83</v>
      </c>
      <c r="AT163" s="1" t="inlineStr">
        <is>
          <t>VV</t>
        </is>
      </c>
      <c r="AU163" s="1" t="inlineStr">
        <is>
          <t>2</t>
        </is>
      </c>
      <c r="AV163" s="2" t="inlineStr">
        <is>
          <t>2</t>
        </is>
      </c>
      <c r="AW163" s="2" t="inlineStr">
        <is>
          <t>True</t>
        </is>
      </c>
      <c r="AX163" s="2" t="inlineStr">
        <is>
          <t>1</t>
        </is>
      </c>
      <c r="AY163" s="1" t="inlineStr">
        <is>
          <t>ROZPOCET</t>
        </is>
      </c>
    </row>
    <row r="164" ht="24" customHeight="1">
      <c r="C164" s="72" t="inlineStr">
        <is>
          <t>9</t>
        </is>
      </c>
      <c r="D164" s="72" t="inlineStr">
        <is>
          <t>K</t>
        </is>
      </c>
      <c r="E164" s="73" t="inlineStr">
        <is>
          <t>210800160.S</t>
        </is>
      </c>
      <c r="F164" s="74" t="inlineStr">
        <is>
          <t>Kábel medený CYKY-J 5x4 mm2 uložený pevne (montáž)</t>
        </is>
      </c>
      <c r="G164" s="75" t="inlineStr">
        <is>
          <t>m</t>
        </is>
      </c>
      <c r="H164" s="100" t="n">
        <v>59.26</v>
      </c>
      <c r="I164" s="77" t="n">
        <v>1.81</v>
      </c>
      <c r="J164" s="77">
        <f>ROUND(I164*H164,2)</f>
        <v/>
      </c>
      <c r="K164" s="78" t="inlineStr">
        <is>
          <t>CENEKON 2026/02</t>
        </is>
      </c>
      <c r="N164" s="46" t="inlineStr">
        <is>
          <t>základná</t>
        </is>
      </c>
      <c r="O164" s="98" t="n">
        <v>0</v>
      </c>
      <c r="P164" s="98">
        <f>O164*H164</f>
        <v/>
      </c>
      <c r="Q164" s="98" t="n">
        <v>0</v>
      </c>
      <c r="R164" s="98">
        <f>Q164*H164</f>
        <v/>
      </c>
      <c r="S164" s="98" t="n">
        <v>0</v>
      </c>
      <c r="T164" s="98">
        <f>S164*H164</f>
        <v/>
      </c>
      <c r="AR164" s="1" t="inlineStr">
        <is>
          <t>64</t>
        </is>
      </c>
      <c r="AT164" s="1" t="inlineStr">
        <is>
          <t>K</t>
        </is>
      </c>
      <c r="AU164" s="1" t="inlineStr">
        <is>
          <t>2</t>
        </is>
      </c>
      <c r="AY164" s="1" t="inlineStr">
        <is>
          <t>ROZPOCET</t>
        </is>
      </c>
      <c r="BE164" s="31">
        <f>IF(N164="základná",J164,0)</f>
        <v/>
      </c>
      <c r="BF164" s="31">
        <f>IF(N164="znížená",J164,0)</f>
        <v/>
      </c>
      <c r="BG164" s="31">
        <f>IF(N164="zákl. prenesená",J164,0)</f>
        <v/>
      </c>
      <c r="BH164" s="31">
        <f>IF(N164="zníž. prenesená",J164,0)</f>
        <v/>
      </c>
      <c r="BI164" s="31">
        <f>IF(N164="nulová",J164,0)</f>
        <v/>
      </c>
      <c r="BJ164" s="1" t="inlineStr">
        <is>
          <t>2</t>
        </is>
      </c>
      <c r="BK164" s="31">
        <f>ROUND(I164*H164,2)</f>
        <v/>
      </c>
      <c r="BL164" s="1" t="inlineStr">
        <is>
          <t>64</t>
        </is>
      </c>
      <c r="BM164" s="1" t="inlineStr">
        <is>
          <t>845953334</t>
        </is>
      </c>
    </row>
    <row r="165">
      <c r="D165" s="79" t="inlineStr">
        <is>
          <t>VV</t>
        </is>
      </c>
      <c r="F165" s="80" t="inlineStr">
        <is>
          <t>červené trasy 5x4 a 5x6 odmerané po podlažiach: 1.NP 28,87 + 2.NP 11,19 + 3.NP 11,06 + 4.NP 8,14 = 59,26 m</t>
        </is>
      </c>
      <c r="H165" s="101" t="n">
        <v>59.26</v>
      </c>
      <c r="AT165" s="1" t="inlineStr">
        <is>
          <t>VV</t>
        </is>
      </c>
      <c r="AU165" s="1" t="inlineStr">
        <is>
          <t>2</t>
        </is>
      </c>
      <c r="AV165" s="2" t="inlineStr">
        <is>
          <t>2</t>
        </is>
      </c>
      <c r="AW165" s="2" t="inlineStr">
        <is>
          <t>True</t>
        </is>
      </c>
      <c r="AX165" s="2" t="inlineStr">
        <is>
          <t>1</t>
        </is>
      </c>
      <c r="AY165" s="1" t="inlineStr">
        <is>
          <t>ROZPOCET</t>
        </is>
      </c>
    </row>
    <row r="166" ht="24" customHeight="1">
      <c r="C166" s="82" t="inlineStr">
        <is>
          <t>10</t>
        </is>
      </c>
      <c r="D166" s="82" t="inlineStr">
        <is>
          <t>M</t>
        </is>
      </c>
      <c r="E166" s="83" t="inlineStr">
        <is>
          <t>341110002100.S</t>
        </is>
      </c>
      <c r="F166" s="84" t="inlineStr">
        <is>
          <t>Kábel medený CYKY-J 5x4 mm2</t>
        </is>
      </c>
      <c r="G166" s="85" t="inlineStr">
        <is>
          <t>m</t>
        </is>
      </c>
      <c r="H166" s="102" t="n">
        <v>59.26</v>
      </c>
      <c r="I166" s="87" t="n">
        <v>2.84</v>
      </c>
      <c r="J166" s="87">
        <f>ROUND(I166*H166,2)</f>
        <v/>
      </c>
      <c r="K166" s="88" t="inlineStr">
        <is>
          <t>CENEKON 2026/02</t>
        </is>
      </c>
      <c r="N166" s="46" t="inlineStr">
        <is>
          <t>základná</t>
        </is>
      </c>
      <c r="O166" s="98" t="n">
        <v>0</v>
      </c>
      <c r="P166" s="98">
        <f>O166*H166</f>
        <v/>
      </c>
      <c r="Q166" s="98" t="n">
        <v>0.00038</v>
      </c>
      <c r="R166" s="98">
        <f>Q166*H166</f>
        <v/>
      </c>
      <c r="S166" s="98" t="n">
        <v>0</v>
      </c>
      <c r="T166" s="98">
        <f>S166*H166</f>
        <v/>
      </c>
      <c r="AR166" s="1" t="inlineStr">
        <is>
          <t>256</t>
        </is>
      </c>
      <c r="AT166" s="1" t="inlineStr">
        <is>
          <t>M</t>
        </is>
      </c>
      <c r="AU166" s="1" t="inlineStr">
        <is>
          <t>2</t>
        </is>
      </c>
      <c r="AY166" s="1" t="inlineStr">
        <is>
          <t>ROZPOCET</t>
        </is>
      </c>
      <c r="BE166" s="31">
        <f>IF(N166="základná",J166,0)</f>
        <v/>
      </c>
      <c r="BF166" s="31">
        <f>IF(N166="znížená",J166,0)</f>
        <v/>
      </c>
      <c r="BG166" s="31">
        <f>IF(N166="zákl. prenesená",J166,0)</f>
        <v/>
      </c>
      <c r="BH166" s="31">
        <f>IF(N166="zníž. prenesená",J166,0)</f>
        <v/>
      </c>
      <c r="BI166" s="31">
        <f>IF(N166="nulová",J166,0)</f>
        <v/>
      </c>
      <c r="BJ166" s="1" t="inlineStr">
        <is>
          <t>2</t>
        </is>
      </c>
      <c r="BK166" s="31">
        <f>ROUND(I166*H166,2)</f>
        <v/>
      </c>
      <c r="BL166" s="1" t="inlineStr">
        <is>
          <t>64</t>
        </is>
      </c>
      <c r="BM166" s="1" t="inlineStr">
        <is>
          <t>-58793041</t>
        </is>
      </c>
    </row>
    <row r="167">
      <c r="D167" s="79" t="inlineStr">
        <is>
          <t>VV</t>
        </is>
      </c>
      <c r="F167" s="80" t="inlineStr">
        <is>
          <t>zhodné s montážou = 59,26</t>
        </is>
      </c>
      <c r="H167" s="101" t="n">
        <v>59.26</v>
      </c>
      <c r="AT167" s="1" t="inlineStr">
        <is>
          <t>VV</t>
        </is>
      </c>
      <c r="AU167" s="1" t="inlineStr">
        <is>
          <t>2</t>
        </is>
      </c>
      <c r="AV167" s="2" t="inlineStr">
        <is>
          <t>2</t>
        </is>
      </c>
      <c r="AW167" s="2" t="inlineStr">
        <is>
          <t>True</t>
        </is>
      </c>
      <c r="AX167" s="2" t="inlineStr">
        <is>
          <t>1</t>
        </is>
      </c>
      <c r="AY167" s="1" t="inlineStr">
        <is>
          <t>ROZPOCET</t>
        </is>
      </c>
    </row>
    <row r="168" ht="48" customHeight="1">
      <c r="C168" s="72" t="inlineStr">
        <is>
          <t>11</t>
        </is>
      </c>
      <c r="D168" s="72" t="inlineStr">
        <is>
          <t>K</t>
        </is>
      </c>
      <c r="E168" s="73" t="inlineStr">
        <is>
          <t>210881235.S</t>
        </is>
      </c>
      <c r="F168" s="74" t="inlineStr">
        <is>
          <t>Kábel bezhalogénový 1-CHKE-V 0,6/1 kV 5x6 mm2 uložený pevne - napojenie podružných rozvádzačov (projekt uvádza CHKE-R, cenová sústava obsahuje ekvivalent CHKE-V) (montáž)</t>
        </is>
      </c>
      <c r="G168" s="75" t="inlineStr">
        <is>
          <t>m</t>
        </is>
      </c>
      <c r="H168" s="100" t="n">
        <v>1031.75</v>
      </c>
      <c r="I168" s="77" t="n">
        <v>2.51</v>
      </c>
      <c r="J168" s="77">
        <f>ROUND(I168*H168,2)</f>
        <v/>
      </c>
      <c r="K168" s="78" t="inlineStr">
        <is>
          <t>CENEKON 2026/02</t>
        </is>
      </c>
      <c r="N168" s="46" t="inlineStr">
        <is>
          <t>základná</t>
        </is>
      </c>
      <c r="O168" s="98" t="n">
        <v>0</v>
      </c>
      <c r="P168" s="98">
        <f>O168*H168</f>
        <v/>
      </c>
      <c r="Q168" s="98" t="n">
        <v>0</v>
      </c>
      <c r="R168" s="98">
        <f>Q168*H168</f>
        <v/>
      </c>
      <c r="S168" s="98" t="n">
        <v>0</v>
      </c>
      <c r="T168" s="98">
        <f>S168*H168</f>
        <v/>
      </c>
      <c r="AR168" s="1" t="inlineStr">
        <is>
          <t>64</t>
        </is>
      </c>
      <c r="AT168" s="1" t="inlineStr">
        <is>
          <t>K</t>
        </is>
      </c>
      <c r="AU168" s="1" t="inlineStr">
        <is>
          <t>2</t>
        </is>
      </c>
      <c r="AY168" s="1" t="inlineStr">
        <is>
          <t>ROZPOCET</t>
        </is>
      </c>
      <c r="BE168" s="31">
        <f>IF(N168="základná",J168,0)</f>
        <v/>
      </c>
      <c r="BF168" s="31">
        <f>IF(N168="znížená",J168,0)</f>
        <v/>
      </c>
      <c r="BG168" s="31">
        <f>IF(N168="zákl. prenesená",J168,0)</f>
        <v/>
      </c>
      <c r="BH168" s="31">
        <f>IF(N168="zníž. prenesená",J168,0)</f>
        <v/>
      </c>
      <c r="BI168" s="31">
        <f>IF(N168="nulová",J168,0)</f>
        <v/>
      </c>
      <c r="BJ168" s="1" t="inlineStr">
        <is>
          <t>2</t>
        </is>
      </c>
      <c r="BK168" s="31">
        <f>ROUND(I168*H168,2)</f>
        <v/>
      </c>
      <c r="BL168" s="1" t="inlineStr">
        <is>
          <t>64</t>
        </is>
      </c>
      <c r="BM168" s="1" t="inlineStr">
        <is>
          <t>-1005288564</t>
        </is>
      </c>
    </row>
    <row r="169">
      <c r="D169" s="79" t="inlineStr">
        <is>
          <t>VV</t>
        </is>
      </c>
      <c r="F169" s="80" t="inlineStr">
        <is>
          <t>1.NP: 11 rozvádzačov nebytových priestorov RSA až RSK; 2.NP až 4.NP: po 9 bytových rozvádzačoch, spolu 38</t>
        </is>
      </c>
      <c r="AT169" s="1" t="inlineStr">
        <is>
          <t>VV</t>
        </is>
      </c>
      <c r="AU169" s="1" t="inlineStr">
        <is>
          <t>2</t>
        </is>
      </c>
      <c r="AV169" s="2" t="inlineStr">
        <is>
          <t>2</t>
        </is>
      </c>
      <c r="AW169" s="2" t="inlineStr">
        <is>
          <t>True</t>
        </is>
      </c>
      <c r="AX169" s="2" t="inlineStr">
        <is>
          <t>0</t>
        </is>
      </c>
      <c r="AY169" s="1" t="inlineStr">
        <is>
          <t>ROZPOCET</t>
        </is>
      </c>
    </row>
    <row r="170">
      <c r="D170" s="79" t="inlineStr">
        <is>
          <t>VV</t>
        </is>
      </c>
      <c r="F170" s="80" t="inlineStr">
        <is>
          <t>11 x 20,65 + 9 x 26,40 + 9 x 29,80 + 9 x 33,20 = 1 031,75 m</t>
        </is>
      </c>
      <c r="H170" s="101" t="n">
        <v>1031.75</v>
      </c>
      <c r="AT170" s="1" t="inlineStr">
        <is>
          <t>VV</t>
        </is>
      </c>
      <c r="AU170" s="1" t="inlineStr">
        <is>
          <t>2</t>
        </is>
      </c>
      <c r="AV170" s="2" t="inlineStr">
        <is>
          <t>2</t>
        </is>
      </c>
      <c r="AW170" s="2" t="inlineStr">
        <is>
          <t>True</t>
        </is>
      </c>
      <c r="AX170" s="2" t="inlineStr">
        <is>
          <t>1</t>
        </is>
      </c>
      <c r="AY170" s="1" t="inlineStr">
        <is>
          <t>ROZPOCET</t>
        </is>
      </c>
    </row>
    <row r="171" ht="24" customHeight="1">
      <c r="C171" s="82" t="inlineStr">
        <is>
          <t>12</t>
        </is>
      </c>
      <c r="D171" s="82" t="inlineStr">
        <is>
          <t>M</t>
        </is>
      </c>
      <c r="E171" s="83" t="inlineStr">
        <is>
          <t>341610022800.S</t>
        </is>
      </c>
      <c r="F171" s="84" t="inlineStr">
        <is>
          <t>Kábel medený bezhalogénový 1-CHKE-V 5x6 mm2</t>
        </is>
      </c>
      <c r="G171" s="85" t="inlineStr">
        <is>
          <t>m</t>
        </is>
      </c>
      <c r="H171" s="102" t="n">
        <v>1031.75</v>
      </c>
      <c r="I171" s="87" t="n">
        <v>5.07</v>
      </c>
      <c r="J171" s="87">
        <f>ROUND(I171*H171,2)</f>
        <v/>
      </c>
      <c r="K171" s="88" t="inlineStr">
        <is>
          <t>CENEKON 2026/02</t>
        </is>
      </c>
      <c r="N171" s="46" t="inlineStr">
        <is>
          <t>základná</t>
        </is>
      </c>
      <c r="O171" s="98" t="n">
        <v>0</v>
      </c>
      <c r="P171" s="98">
        <f>O171*H171</f>
        <v/>
      </c>
      <c r="Q171" s="98" t="n">
        <v>0.00065</v>
      </c>
      <c r="R171" s="98">
        <f>Q171*H171</f>
        <v/>
      </c>
      <c r="S171" s="98" t="n">
        <v>0</v>
      </c>
      <c r="T171" s="98">
        <f>S171*H171</f>
        <v/>
      </c>
      <c r="AR171" s="1" t="inlineStr">
        <is>
          <t>256</t>
        </is>
      </c>
      <c r="AT171" s="1" t="inlineStr">
        <is>
          <t>M</t>
        </is>
      </c>
      <c r="AU171" s="1" t="inlineStr">
        <is>
          <t>2</t>
        </is>
      </c>
      <c r="AY171" s="1" t="inlineStr">
        <is>
          <t>ROZPOCET</t>
        </is>
      </c>
      <c r="BE171" s="31">
        <f>IF(N171="základná",J171,0)</f>
        <v/>
      </c>
      <c r="BF171" s="31">
        <f>IF(N171="znížená",J171,0)</f>
        <v/>
      </c>
      <c r="BG171" s="31">
        <f>IF(N171="zákl. prenesená",J171,0)</f>
        <v/>
      </c>
      <c r="BH171" s="31">
        <f>IF(N171="zníž. prenesená",J171,0)</f>
        <v/>
      </c>
      <c r="BI171" s="31">
        <f>IF(N171="nulová",J171,0)</f>
        <v/>
      </c>
      <c r="BJ171" s="1" t="inlineStr">
        <is>
          <t>2</t>
        </is>
      </c>
      <c r="BK171" s="31">
        <f>ROUND(I171*H171,2)</f>
        <v/>
      </c>
      <c r="BL171" s="1" t="inlineStr">
        <is>
          <t>64</t>
        </is>
      </c>
      <c r="BM171" s="1" t="inlineStr">
        <is>
          <t>1565590740</t>
        </is>
      </c>
    </row>
    <row r="172">
      <c r="D172" s="79" t="inlineStr">
        <is>
          <t>VV</t>
        </is>
      </c>
      <c r="F172" s="80" t="inlineStr">
        <is>
          <t>1.NP: 11 rozvádzačov nebytových priestorov RSA až RSK; 2.NP až 4.NP: po 9 bytových rozvádzačoch, spolu 38</t>
        </is>
      </c>
      <c r="AT172" s="1" t="inlineStr">
        <is>
          <t>VV</t>
        </is>
      </c>
      <c r="AU172" s="1" t="inlineStr">
        <is>
          <t>2</t>
        </is>
      </c>
      <c r="AV172" s="2" t="inlineStr">
        <is>
          <t>2</t>
        </is>
      </c>
      <c r="AW172" s="2" t="inlineStr">
        <is>
          <t>True</t>
        </is>
      </c>
      <c r="AX172" s="2" t="inlineStr">
        <is>
          <t>0</t>
        </is>
      </c>
      <c r="AY172" s="1" t="inlineStr">
        <is>
          <t>ROZPOCET</t>
        </is>
      </c>
    </row>
    <row r="173">
      <c r="D173" s="79" t="inlineStr">
        <is>
          <t>VV</t>
        </is>
      </c>
      <c r="F173" s="80" t="inlineStr">
        <is>
          <t>11 x 20,65 + 9 x 26,40 + 9 x 29,80 + 9 x 33,20 = 1 031,75 m</t>
        </is>
      </c>
      <c r="H173" s="101" t="n">
        <v>1031.75</v>
      </c>
      <c r="AT173" s="1" t="inlineStr">
        <is>
          <t>VV</t>
        </is>
      </c>
      <c r="AU173" s="1" t="inlineStr">
        <is>
          <t>2</t>
        </is>
      </c>
      <c r="AV173" s="2" t="inlineStr">
        <is>
          <t>2</t>
        </is>
      </c>
      <c r="AW173" s="2" t="inlineStr">
        <is>
          <t>True</t>
        </is>
      </c>
      <c r="AX173" s="2" t="inlineStr">
        <is>
          <t>1</t>
        </is>
      </c>
      <c r="AY173" s="1" t="inlineStr">
        <is>
          <t>ROZPOCET</t>
        </is>
      </c>
    </row>
    <row r="174" ht="24" customHeight="1">
      <c r="C174" s="72" t="inlineStr">
        <is>
          <t>13</t>
        </is>
      </c>
      <c r="D174" s="72" t="inlineStr">
        <is>
          <t>K</t>
        </is>
      </c>
      <c r="E174" s="73" t="inlineStr">
        <is>
          <t>210111011.S</t>
        </is>
      </c>
      <c r="F174" s="74" t="inlineStr">
        <is>
          <t>Domová zásuvka polozapustená alebo zapustená 250 V/16 A, 2P+PE, IP20, vrátane zapojenia</t>
        </is>
      </c>
      <c r="G174" s="75" t="inlineStr">
        <is>
          <t>ks</t>
        </is>
      </c>
      <c r="H174" s="100" t="n">
        <v>503</v>
      </c>
      <c r="I174" s="77" t="n">
        <v>6.23</v>
      </c>
      <c r="J174" s="77">
        <f>ROUND(I174*H174,2)</f>
        <v/>
      </c>
      <c r="K174" s="78" t="inlineStr">
        <is>
          <t>CENEKON 2026/02</t>
        </is>
      </c>
      <c r="N174" s="46" t="inlineStr">
        <is>
          <t>základná</t>
        </is>
      </c>
      <c r="O174" s="98" t="n">
        <v>0</v>
      </c>
      <c r="P174" s="98">
        <f>O174*H174</f>
        <v/>
      </c>
      <c r="Q174" s="98" t="n">
        <v>0</v>
      </c>
      <c r="R174" s="98">
        <f>Q174*H174</f>
        <v/>
      </c>
      <c r="S174" s="98" t="n">
        <v>0</v>
      </c>
      <c r="T174" s="98">
        <f>S174*H174</f>
        <v/>
      </c>
      <c r="AR174" s="1" t="inlineStr">
        <is>
          <t>64</t>
        </is>
      </c>
      <c r="AT174" s="1" t="inlineStr">
        <is>
          <t>K</t>
        </is>
      </c>
      <c r="AU174" s="1" t="inlineStr">
        <is>
          <t>2</t>
        </is>
      </c>
      <c r="AY174" s="1" t="inlineStr">
        <is>
          <t>ROZPOCET</t>
        </is>
      </c>
      <c r="BE174" s="31">
        <f>IF(N174="základná",J174,0)</f>
        <v/>
      </c>
      <c r="BF174" s="31">
        <f>IF(N174="znížená",J174,0)</f>
        <v/>
      </c>
      <c r="BG174" s="31">
        <f>IF(N174="zákl. prenesená",J174,0)</f>
        <v/>
      </c>
      <c r="BH174" s="31">
        <f>IF(N174="zníž. prenesená",J174,0)</f>
        <v/>
      </c>
      <c r="BI174" s="31">
        <f>IF(N174="nulová",J174,0)</f>
        <v/>
      </c>
      <c r="BJ174" s="1" t="inlineStr">
        <is>
          <t>2</t>
        </is>
      </c>
      <c r="BK174" s="31">
        <f>ROUND(I174*H174,2)</f>
        <v/>
      </c>
      <c r="BL174" s="1" t="inlineStr">
        <is>
          <t>64</t>
        </is>
      </c>
      <c r="BM174" s="1" t="inlineStr">
        <is>
          <t>2062670276</t>
        </is>
      </c>
    </row>
    <row r="175">
      <c r="D175" s="79" t="inlineStr">
        <is>
          <t>VV</t>
        </is>
      </c>
      <c r="F175" s="80" t="inlineStr">
        <is>
          <t>byty: 17 ks IP20 na byt x 27 bytov = 459</t>
        </is>
      </c>
      <c r="H175" s="101" t="n">
        <v>459</v>
      </c>
      <c r="AT175" s="1" t="inlineStr">
        <is>
          <t>VV</t>
        </is>
      </c>
      <c r="AU175" s="1" t="inlineStr">
        <is>
          <t>2</t>
        </is>
      </c>
      <c r="AV175" s="2" t="inlineStr">
        <is>
          <t>2</t>
        </is>
      </c>
      <c r="AW175" s="2" t="inlineStr">
        <is>
          <t>True</t>
        </is>
      </c>
      <c r="AX175" s="2" t="inlineStr">
        <is>
          <t>0</t>
        </is>
      </c>
      <c r="AY175" s="1" t="inlineStr">
        <is>
          <t>ROZPOCET</t>
        </is>
      </c>
    </row>
    <row r="176">
      <c r="D176" s="79" t="inlineStr">
        <is>
          <t>VV</t>
        </is>
      </c>
      <c r="F176" s="80" t="inlineStr">
        <is>
          <t>nebytové priestory: 4 ks x 11 = 44</t>
        </is>
      </c>
      <c r="H176" s="101" t="n">
        <v>44</v>
      </c>
      <c r="AT176" s="1" t="inlineStr">
        <is>
          <t>VV</t>
        </is>
      </c>
      <c r="AU176" s="1" t="inlineStr">
        <is>
          <t>2</t>
        </is>
      </c>
      <c r="AV176" s="2" t="inlineStr">
        <is>
          <t>2</t>
        </is>
      </c>
      <c r="AW176" s="2" t="inlineStr">
        <is>
          <t>True</t>
        </is>
      </c>
      <c r="AX176" s="2" t="inlineStr">
        <is>
          <t>0</t>
        </is>
      </c>
      <c r="AY176" s="1" t="inlineStr">
        <is>
          <t>ROZPOCET</t>
        </is>
      </c>
    </row>
    <row r="177">
      <c r="D177" s="79" t="inlineStr">
        <is>
          <t>VV</t>
        </is>
      </c>
      <c r="F177" s="80" t="inlineStr">
        <is>
          <t>spolu 503</t>
        </is>
      </c>
      <c r="H177" s="101" t="n">
        <v>503</v>
      </c>
      <c r="AT177" s="1" t="inlineStr">
        <is>
          <t>VV</t>
        </is>
      </c>
      <c r="AU177" s="1" t="inlineStr">
        <is>
          <t>2</t>
        </is>
      </c>
      <c r="AV177" s="2" t="inlineStr">
        <is>
          <t>2</t>
        </is>
      </c>
      <c r="AW177" s="2" t="inlineStr">
        <is>
          <t>True</t>
        </is>
      </c>
      <c r="AX177" s="2" t="inlineStr">
        <is>
          <t>1</t>
        </is>
      </c>
      <c r="AY177" s="1" t="inlineStr">
        <is>
          <t>ROZPOCET</t>
        </is>
      </c>
    </row>
    <row r="178" ht="24" customHeight="1">
      <c r="C178" s="72" t="inlineStr">
        <is>
          <t>14</t>
        </is>
      </c>
      <c r="D178" s="72" t="inlineStr">
        <is>
          <t>K</t>
        </is>
      </c>
      <c r="E178" s="73" t="inlineStr">
        <is>
          <t>210111021.S</t>
        </is>
      </c>
      <c r="F178" s="74" t="inlineStr">
        <is>
          <t>Domová zásuvka pre zapustenú montáž IP44, 250 V/16 A, 2P+PE, vrátane zapojenia</t>
        </is>
      </c>
      <c r="G178" s="75" t="inlineStr">
        <is>
          <t>ks</t>
        </is>
      </c>
      <c r="H178" s="100" t="n">
        <v>108</v>
      </c>
      <c r="I178" s="77" t="n">
        <v>8.69</v>
      </c>
      <c r="J178" s="77">
        <f>ROUND(I178*H178,2)</f>
        <v/>
      </c>
      <c r="K178" s="78" t="inlineStr">
        <is>
          <t>CENEKON 2026/02</t>
        </is>
      </c>
      <c r="N178" s="46" t="inlineStr">
        <is>
          <t>základná</t>
        </is>
      </c>
      <c r="O178" s="98" t="n">
        <v>0</v>
      </c>
      <c r="P178" s="98">
        <f>O178*H178</f>
        <v/>
      </c>
      <c r="Q178" s="98" t="n">
        <v>0</v>
      </c>
      <c r="R178" s="98">
        <f>Q178*H178</f>
        <v/>
      </c>
      <c r="S178" s="98" t="n">
        <v>0</v>
      </c>
      <c r="T178" s="98">
        <f>S178*H178</f>
        <v/>
      </c>
      <c r="AR178" s="1" t="inlineStr">
        <is>
          <t>64</t>
        </is>
      </c>
      <c r="AT178" s="1" t="inlineStr">
        <is>
          <t>K</t>
        </is>
      </c>
      <c r="AU178" s="1" t="inlineStr">
        <is>
          <t>2</t>
        </is>
      </c>
      <c r="AY178" s="1" t="inlineStr">
        <is>
          <t>ROZPOCET</t>
        </is>
      </c>
      <c r="BE178" s="31">
        <f>IF(N178="základná",J178,0)</f>
        <v/>
      </c>
      <c r="BF178" s="31">
        <f>IF(N178="znížená",J178,0)</f>
        <v/>
      </c>
      <c r="BG178" s="31">
        <f>IF(N178="zákl. prenesená",J178,0)</f>
        <v/>
      </c>
      <c r="BH178" s="31">
        <f>IF(N178="zníž. prenesená",J178,0)</f>
        <v/>
      </c>
      <c r="BI178" s="31">
        <f>IF(N178="nulová",J178,0)</f>
        <v/>
      </c>
      <c r="BJ178" s="1" t="inlineStr">
        <is>
          <t>2</t>
        </is>
      </c>
      <c r="BK178" s="31">
        <f>ROUND(I178*H178,2)</f>
        <v/>
      </c>
      <c r="BL178" s="1" t="inlineStr">
        <is>
          <t>64</t>
        </is>
      </c>
      <c r="BM178" s="1" t="inlineStr">
        <is>
          <t>-87552304</t>
        </is>
      </c>
    </row>
    <row r="179">
      <c r="D179" s="79" t="inlineStr">
        <is>
          <t>VV</t>
        </is>
      </c>
      <c r="F179" s="80" t="inlineStr">
        <is>
          <t>kúpeľne a balkóny: 4 ks na byt x 27 bytov = 108</t>
        </is>
      </c>
      <c r="H179" s="101" t="n">
        <v>108</v>
      </c>
      <c r="AT179" s="1" t="inlineStr">
        <is>
          <t>VV</t>
        </is>
      </c>
      <c r="AU179" s="1" t="inlineStr">
        <is>
          <t>2</t>
        </is>
      </c>
      <c r="AV179" s="2" t="inlineStr">
        <is>
          <t>2</t>
        </is>
      </c>
      <c r="AW179" s="2" t="inlineStr">
        <is>
          <t>True</t>
        </is>
      </c>
      <c r="AX179" s="2" t="inlineStr">
        <is>
          <t>1</t>
        </is>
      </c>
      <c r="AY179" s="1" t="inlineStr">
        <is>
          <t>ROZPOCET</t>
        </is>
      </c>
    </row>
    <row r="180" ht="24" customHeight="1">
      <c r="C180" s="72" t="inlineStr">
        <is>
          <t>15</t>
        </is>
      </c>
      <c r="D180" s="72" t="inlineStr">
        <is>
          <t>K</t>
        </is>
      </c>
      <c r="E180" s="73" t="inlineStr">
        <is>
          <t>210110041.S</t>
        </is>
      </c>
      <c r="F180" s="74" t="inlineStr">
        <is>
          <t>Spínač zapustený jednopólový - radenie 1, vrátane zapojenia</t>
        </is>
      </c>
      <c r="G180" s="75" t="inlineStr">
        <is>
          <t>ks</t>
        </is>
      </c>
      <c r="H180" s="100" t="n">
        <v>244</v>
      </c>
      <c r="I180" s="77" t="n">
        <v>3.35</v>
      </c>
      <c r="J180" s="77">
        <f>ROUND(I180*H180,2)</f>
        <v/>
      </c>
      <c r="K180" s="78" t="inlineStr">
        <is>
          <t>CENEKON 2026/02</t>
        </is>
      </c>
      <c r="N180" s="46" t="inlineStr">
        <is>
          <t>základná</t>
        </is>
      </c>
      <c r="O180" s="98" t="n">
        <v>0</v>
      </c>
      <c r="P180" s="98">
        <f>O180*H180</f>
        <v/>
      </c>
      <c r="Q180" s="98" t="n">
        <v>0</v>
      </c>
      <c r="R180" s="98">
        <f>Q180*H180</f>
        <v/>
      </c>
      <c r="S180" s="98" t="n">
        <v>0</v>
      </c>
      <c r="T180" s="98">
        <f>S180*H180</f>
        <v/>
      </c>
      <c r="AR180" s="1" t="inlineStr">
        <is>
          <t>64</t>
        </is>
      </c>
      <c r="AT180" s="1" t="inlineStr">
        <is>
          <t>K</t>
        </is>
      </c>
      <c r="AU180" s="1" t="inlineStr">
        <is>
          <t>2</t>
        </is>
      </c>
      <c r="AY180" s="1" t="inlineStr">
        <is>
          <t>ROZPOCET</t>
        </is>
      </c>
      <c r="BE180" s="31">
        <f>IF(N180="základná",J180,0)</f>
        <v/>
      </c>
      <c r="BF180" s="31">
        <f>IF(N180="znížená",J180,0)</f>
        <v/>
      </c>
      <c r="BG180" s="31">
        <f>IF(N180="zákl. prenesená",J180,0)</f>
        <v/>
      </c>
      <c r="BH180" s="31">
        <f>IF(N180="zníž. prenesená",J180,0)</f>
        <v/>
      </c>
      <c r="BI180" s="31">
        <f>IF(N180="nulová",J180,0)</f>
        <v/>
      </c>
      <c r="BJ180" s="1" t="inlineStr">
        <is>
          <t>2</t>
        </is>
      </c>
      <c r="BK180" s="31">
        <f>ROUND(I180*H180,2)</f>
        <v/>
      </c>
      <c r="BL180" s="1" t="inlineStr">
        <is>
          <t>64</t>
        </is>
      </c>
      <c r="BM180" s="1" t="inlineStr">
        <is>
          <t>1181953145</t>
        </is>
      </c>
    </row>
    <row r="181">
      <c r="D181" s="79" t="inlineStr">
        <is>
          <t>VV</t>
        </is>
      </c>
      <c r="F181" s="80" t="inlineStr">
        <is>
          <t>byty: 7 ks na byt x 27 = 189</t>
        </is>
      </c>
      <c r="H181" s="101" t="n">
        <v>189</v>
      </c>
      <c r="AT181" s="1" t="inlineStr">
        <is>
          <t>VV</t>
        </is>
      </c>
      <c r="AU181" s="1" t="inlineStr">
        <is>
          <t>2</t>
        </is>
      </c>
      <c r="AV181" s="2" t="inlineStr">
        <is>
          <t>2</t>
        </is>
      </c>
      <c r="AW181" s="2" t="inlineStr">
        <is>
          <t>True</t>
        </is>
      </c>
      <c r="AX181" s="2" t="inlineStr">
        <is>
          <t>0</t>
        </is>
      </c>
      <c r="AY181" s="1" t="inlineStr">
        <is>
          <t>ROZPOCET</t>
        </is>
      </c>
    </row>
    <row r="182">
      <c r="D182" s="79" t="inlineStr">
        <is>
          <t>VV</t>
        </is>
      </c>
      <c r="F182" s="80" t="inlineStr">
        <is>
          <t>nebytové priestory: 5 ks x 11 = 55</t>
        </is>
      </c>
      <c r="H182" s="101" t="n">
        <v>55</v>
      </c>
      <c r="AT182" s="1" t="inlineStr">
        <is>
          <t>VV</t>
        </is>
      </c>
      <c r="AU182" s="1" t="inlineStr">
        <is>
          <t>2</t>
        </is>
      </c>
      <c r="AV182" s="2" t="inlineStr">
        <is>
          <t>2</t>
        </is>
      </c>
      <c r="AW182" s="2" t="inlineStr">
        <is>
          <t>True</t>
        </is>
      </c>
      <c r="AX182" s="2" t="inlineStr">
        <is>
          <t>0</t>
        </is>
      </c>
      <c r="AY182" s="1" t="inlineStr">
        <is>
          <t>ROZPOCET</t>
        </is>
      </c>
    </row>
    <row r="183">
      <c r="D183" s="79" t="inlineStr">
        <is>
          <t>VV</t>
        </is>
      </c>
      <c r="F183" s="80" t="inlineStr">
        <is>
          <t>spolu 244</t>
        </is>
      </c>
      <c r="H183" s="101" t="n">
        <v>244</v>
      </c>
      <c r="AT183" s="1" t="inlineStr">
        <is>
          <t>VV</t>
        </is>
      </c>
      <c r="AU183" s="1" t="inlineStr">
        <is>
          <t>2</t>
        </is>
      </c>
      <c r="AV183" s="2" t="inlineStr">
        <is>
          <t>2</t>
        </is>
      </c>
      <c r="AW183" s="2" t="inlineStr">
        <is>
          <t>True</t>
        </is>
      </c>
      <c r="AX183" s="2" t="inlineStr">
        <is>
          <t>1</t>
        </is>
      </c>
      <c r="AY183" s="1" t="inlineStr">
        <is>
          <t>ROZPOCET</t>
        </is>
      </c>
    </row>
    <row r="184" ht="24" customHeight="1">
      <c r="C184" s="72" t="inlineStr">
        <is>
          <t>16</t>
        </is>
      </c>
      <c r="D184" s="72" t="inlineStr">
        <is>
          <t>K</t>
        </is>
      </c>
      <c r="E184" s="73" t="inlineStr">
        <is>
          <t>210110021.S</t>
        </is>
      </c>
      <c r="F184" s="74" t="inlineStr">
        <is>
          <t>Spínač zapustený jednopólový - radenie 1, IP44, vrátane zapojenia</t>
        </is>
      </c>
      <c r="G184" s="75" t="inlineStr">
        <is>
          <t>ks</t>
        </is>
      </c>
      <c r="H184" s="100" t="n">
        <v>27</v>
      </c>
      <c r="I184" s="77" t="n">
        <v>7.48</v>
      </c>
      <c r="J184" s="77">
        <f>ROUND(I184*H184,2)</f>
        <v/>
      </c>
      <c r="K184" s="78" t="inlineStr">
        <is>
          <t>CENEKON 2026/02</t>
        </is>
      </c>
      <c r="N184" s="46" t="inlineStr">
        <is>
          <t>základná</t>
        </is>
      </c>
      <c r="O184" s="98" t="n">
        <v>0</v>
      </c>
      <c r="P184" s="98">
        <f>O184*H184</f>
        <v/>
      </c>
      <c r="Q184" s="98" t="n">
        <v>0</v>
      </c>
      <c r="R184" s="98">
        <f>Q184*H184</f>
        <v/>
      </c>
      <c r="S184" s="98" t="n">
        <v>0</v>
      </c>
      <c r="T184" s="98">
        <f>S184*H184</f>
        <v/>
      </c>
      <c r="AR184" s="1" t="inlineStr">
        <is>
          <t>64</t>
        </is>
      </c>
      <c r="AT184" s="1" t="inlineStr">
        <is>
          <t>K</t>
        </is>
      </c>
      <c r="AU184" s="1" t="inlineStr">
        <is>
          <t>2</t>
        </is>
      </c>
      <c r="AY184" s="1" t="inlineStr">
        <is>
          <t>ROZPOCET</t>
        </is>
      </c>
      <c r="BE184" s="31">
        <f>IF(N184="základná",J184,0)</f>
        <v/>
      </c>
      <c r="BF184" s="31">
        <f>IF(N184="znížená",J184,0)</f>
        <v/>
      </c>
      <c r="BG184" s="31">
        <f>IF(N184="zákl. prenesená",J184,0)</f>
        <v/>
      </c>
      <c r="BH184" s="31">
        <f>IF(N184="zníž. prenesená",J184,0)</f>
        <v/>
      </c>
      <c r="BI184" s="31">
        <f>IF(N184="nulová",J184,0)</f>
        <v/>
      </c>
      <c r="BJ184" s="1" t="inlineStr">
        <is>
          <t>2</t>
        </is>
      </c>
      <c r="BK184" s="31">
        <f>ROUND(I184*H184,2)</f>
        <v/>
      </c>
      <c r="BL184" s="1" t="inlineStr">
        <is>
          <t>64</t>
        </is>
      </c>
      <c r="BM184" s="1" t="inlineStr">
        <is>
          <t>-1513576127</t>
        </is>
      </c>
    </row>
    <row r="185">
      <c r="D185" s="79" t="inlineStr">
        <is>
          <t>VV</t>
        </is>
      </c>
      <c r="F185" s="80" t="inlineStr">
        <is>
          <t>kúpeľňa každého bytu, 27 bytov</t>
        </is>
      </c>
      <c r="H185" s="101" t="n">
        <v>27</v>
      </c>
      <c r="AT185" s="1" t="inlineStr">
        <is>
          <t>VV</t>
        </is>
      </c>
      <c r="AU185" s="1" t="inlineStr">
        <is>
          <t>2</t>
        </is>
      </c>
      <c r="AV185" s="2" t="inlineStr">
        <is>
          <t>2</t>
        </is>
      </c>
      <c r="AW185" s="2" t="inlineStr">
        <is>
          <t>True</t>
        </is>
      </c>
      <c r="AX185" s="2" t="inlineStr">
        <is>
          <t>1</t>
        </is>
      </c>
      <c r="AY185" s="1" t="inlineStr">
        <is>
          <t>ROZPOCET</t>
        </is>
      </c>
    </row>
    <row r="186" ht="24" customHeight="1">
      <c r="C186" s="72" t="inlineStr">
        <is>
          <t>17</t>
        </is>
      </c>
      <c r="D186" s="72" t="inlineStr">
        <is>
          <t>K</t>
        </is>
      </c>
      <c r="E186" s="73" t="inlineStr">
        <is>
          <t>210110043.S</t>
        </is>
      </c>
      <c r="F186" s="74" t="inlineStr">
        <is>
          <t>Spínač zapustený sériový - radenie 5, vrátane zapojenia</t>
        </is>
      </c>
      <c r="G186" s="75" t="inlineStr">
        <is>
          <t>ks</t>
        </is>
      </c>
      <c r="H186" s="100" t="n">
        <v>54</v>
      </c>
      <c r="I186" s="77" t="n">
        <v>4.39</v>
      </c>
      <c r="J186" s="77">
        <f>ROUND(I186*H186,2)</f>
        <v/>
      </c>
      <c r="K186" s="78" t="inlineStr">
        <is>
          <t>CENEKON 2026/02</t>
        </is>
      </c>
      <c r="N186" s="46" t="inlineStr">
        <is>
          <t>základná</t>
        </is>
      </c>
      <c r="O186" s="98" t="n">
        <v>0</v>
      </c>
      <c r="P186" s="98">
        <f>O186*H186</f>
        <v/>
      </c>
      <c r="Q186" s="98" t="n">
        <v>0</v>
      </c>
      <c r="R186" s="98">
        <f>Q186*H186</f>
        <v/>
      </c>
      <c r="S186" s="98" t="n">
        <v>0</v>
      </c>
      <c r="T186" s="98">
        <f>S186*H186</f>
        <v/>
      </c>
      <c r="AR186" s="1" t="inlineStr">
        <is>
          <t>64</t>
        </is>
      </c>
      <c r="AT186" s="1" t="inlineStr">
        <is>
          <t>K</t>
        </is>
      </c>
      <c r="AU186" s="1" t="inlineStr">
        <is>
          <t>2</t>
        </is>
      </c>
      <c r="AY186" s="1" t="inlineStr">
        <is>
          <t>ROZPOCET</t>
        </is>
      </c>
      <c r="BE186" s="31">
        <f>IF(N186="základná",J186,0)</f>
        <v/>
      </c>
      <c r="BF186" s="31">
        <f>IF(N186="znížená",J186,0)</f>
        <v/>
      </c>
      <c r="BG186" s="31">
        <f>IF(N186="zákl. prenesená",J186,0)</f>
        <v/>
      </c>
      <c r="BH186" s="31">
        <f>IF(N186="zníž. prenesená",J186,0)</f>
        <v/>
      </c>
      <c r="BI186" s="31">
        <f>IF(N186="nulová",J186,0)</f>
        <v/>
      </c>
      <c r="BJ186" s="1" t="inlineStr">
        <is>
          <t>2</t>
        </is>
      </c>
      <c r="BK186" s="31">
        <f>ROUND(I186*H186,2)</f>
        <v/>
      </c>
      <c r="BL186" s="1" t="inlineStr">
        <is>
          <t>64</t>
        </is>
      </c>
      <c r="BM186" s="1" t="inlineStr">
        <is>
          <t>-1974916282</t>
        </is>
      </c>
    </row>
    <row r="187">
      <c r="D187" s="79" t="inlineStr">
        <is>
          <t>VV</t>
        </is>
      </c>
      <c r="F187" s="80" t="inlineStr">
        <is>
          <t>2 ks na byt x 27 bytov = 54</t>
        </is>
      </c>
      <c r="H187" s="101" t="n">
        <v>54</v>
      </c>
      <c r="AT187" s="1" t="inlineStr">
        <is>
          <t>VV</t>
        </is>
      </c>
      <c r="AU187" s="1" t="inlineStr">
        <is>
          <t>2</t>
        </is>
      </c>
      <c r="AV187" s="2" t="inlineStr">
        <is>
          <t>2</t>
        </is>
      </c>
      <c r="AW187" s="2" t="inlineStr">
        <is>
          <t>True</t>
        </is>
      </c>
      <c r="AX187" s="2" t="inlineStr">
        <is>
          <t>1</t>
        </is>
      </c>
      <c r="AY187" s="1" t="inlineStr">
        <is>
          <t>ROZPOCET</t>
        </is>
      </c>
    </row>
    <row r="188" ht="24" customHeight="1">
      <c r="C188" s="72" t="inlineStr">
        <is>
          <t>18</t>
        </is>
      </c>
      <c r="D188" s="72" t="inlineStr">
        <is>
          <t>K</t>
        </is>
      </c>
      <c r="E188" s="73" t="inlineStr">
        <is>
          <t>210110045.S</t>
        </is>
      </c>
      <c r="F188" s="74" t="inlineStr">
        <is>
          <t>Spínač zapustený striedavý prepínač - radenie 6, vrátane zapojenia</t>
        </is>
      </c>
      <c r="G188" s="75" t="inlineStr">
        <is>
          <t>ks</t>
        </is>
      </c>
      <c r="H188" s="100" t="n">
        <v>27</v>
      </c>
      <c r="I188" s="77" t="n">
        <v>3.84</v>
      </c>
      <c r="J188" s="77">
        <f>ROUND(I188*H188,2)</f>
        <v/>
      </c>
      <c r="K188" s="78" t="inlineStr">
        <is>
          <t>CENEKON 2026/02</t>
        </is>
      </c>
      <c r="N188" s="46" t="inlineStr">
        <is>
          <t>základná</t>
        </is>
      </c>
      <c r="O188" s="98" t="n">
        <v>0</v>
      </c>
      <c r="P188" s="98">
        <f>O188*H188</f>
        <v/>
      </c>
      <c r="Q188" s="98" t="n">
        <v>0</v>
      </c>
      <c r="R188" s="98">
        <f>Q188*H188</f>
        <v/>
      </c>
      <c r="S188" s="98" t="n">
        <v>0</v>
      </c>
      <c r="T188" s="98">
        <f>S188*H188</f>
        <v/>
      </c>
      <c r="AR188" s="1" t="inlineStr">
        <is>
          <t>64</t>
        </is>
      </c>
      <c r="AT188" s="1" t="inlineStr">
        <is>
          <t>K</t>
        </is>
      </c>
      <c r="AU188" s="1" t="inlineStr">
        <is>
          <t>2</t>
        </is>
      </c>
      <c r="AY188" s="1" t="inlineStr">
        <is>
          <t>ROZPOCET</t>
        </is>
      </c>
      <c r="BE188" s="31">
        <f>IF(N188="základná",J188,0)</f>
        <v/>
      </c>
      <c r="BF188" s="31">
        <f>IF(N188="znížená",J188,0)</f>
        <v/>
      </c>
      <c r="BG188" s="31">
        <f>IF(N188="zákl. prenesená",J188,0)</f>
        <v/>
      </c>
      <c r="BH188" s="31">
        <f>IF(N188="zníž. prenesená",J188,0)</f>
        <v/>
      </c>
      <c r="BI188" s="31">
        <f>IF(N188="nulová",J188,0)</f>
        <v/>
      </c>
      <c r="BJ188" s="1" t="inlineStr">
        <is>
          <t>2</t>
        </is>
      </c>
      <c r="BK188" s="31">
        <f>ROUND(I188*H188,2)</f>
        <v/>
      </c>
      <c r="BL188" s="1" t="inlineStr">
        <is>
          <t>64</t>
        </is>
      </c>
      <c r="BM188" s="1" t="inlineStr">
        <is>
          <t>-858921635</t>
        </is>
      </c>
    </row>
    <row r="189">
      <c r="D189" s="79" t="inlineStr">
        <is>
          <t>VV</t>
        </is>
      </c>
      <c r="F189" s="80" t="inlineStr">
        <is>
          <t>1 ks na byt x 27 bytov = 27</t>
        </is>
      </c>
      <c r="H189" s="101" t="n">
        <v>27</v>
      </c>
      <c r="AT189" s="1" t="inlineStr">
        <is>
          <t>VV</t>
        </is>
      </c>
      <c r="AU189" s="1" t="inlineStr">
        <is>
          <t>2</t>
        </is>
      </c>
      <c r="AV189" s="2" t="inlineStr">
        <is>
          <t>2</t>
        </is>
      </c>
      <c r="AW189" s="2" t="inlineStr">
        <is>
          <t>True</t>
        </is>
      </c>
      <c r="AX189" s="2" t="inlineStr">
        <is>
          <t>1</t>
        </is>
      </c>
      <c r="AY189" s="1" t="inlineStr">
        <is>
          <t>ROZPOCET</t>
        </is>
      </c>
    </row>
    <row r="190" ht="24" customHeight="1">
      <c r="C190" s="72" t="inlineStr">
        <is>
          <t>19</t>
        </is>
      </c>
      <c r="D190" s="72" t="inlineStr">
        <is>
          <t>K</t>
        </is>
      </c>
      <c r="E190" s="73" t="inlineStr">
        <is>
          <t>210201015.S</t>
        </is>
      </c>
      <c r="F190" s="74" t="inlineStr">
        <is>
          <t>Zapojenie LED svietidla stropného - nástenného</t>
        </is>
      </c>
      <c r="G190" s="75" t="inlineStr">
        <is>
          <t>ks</t>
        </is>
      </c>
      <c r="H190" s="100" t="n">
        <v>191</v>
      </c>
      <c r="I190" s="77" t="n">
        <v>9.65</v>
      </c>
      <c r="J190" s="77">
        <f>ROUND(I190*H190,2)</f>
        <v/>
      </c>
      <c r="K190" s="78" t="inlineStr">
        <is>
          <t>CENEKON 2026/02</t>
        </is>
      </c>
      <c r="N190" s="46" t="inlineStr">
        <is>
          <t>základná</t>
        </is>
      </c>
      <c r="O190" s="98" t="n">
        <v>0</v>
      </c>
      <c r="P190" s="98">
        <f>O190*H190</f>
        <v/>
      </c>
      <c r="Q190" s="98" t="n">
        <v>0</v>
      </c>
      <c r="R190" s="98">
        <f>Q190*H190</f>
        <v/>
      </c>
      <c r="S190" s="98" t="n">
        <v>0</v>
      </c>
      <c r="T190" s="98">
        <f>S190*H190</f>
        <v/>
      </c>
      <c r="AR190" s="1" t="inlineStr">
        <is>
          <t>64</t>
        </is>
      </c>
      <c r="AT190" s="1" t="inlineStr">
        <is>
          <t>K</t>
        </is>
      </c>
      <c r="AU190" s="1" t="inlineStr">
        <is>
          <t>2</t>
        </is>
      </c>
      <c r="AY190" s="1" t="inlineStr">
        <is>
          <t>ROZPOCET</t>
        </is>
      </c>
      <c r="BE190" s="31">
        <f>IF(N190="základná",J190,0)</f>
        <v/>
      </c>
      <c r="BF190" s="31">
        <f>IF(N190="znížená",J190,0)</f>
        <v/>
      </c>
      <c r="BG190" s="31">
        <f>IF(N190="zákl. prenesená",J190,0)</f>
        <v/>
      </c>
      <c r="BH190" s="31">
        <f>IF(N190="zníž. prenesená",J190,0)</f>
        <v/>
      </c>
      <c r="BI190" s="31">
        <f>IF(N190="nulová",J190,0)</f>
        <v/>
      </c>
      <c r="BJ190" s="1" t="inlineStr">
        <is>
          <t>2</t>
        </is>
      </c>
      <c r="BK190" s="31">
        <f>ROUND(I190*H190,2)</f>
        <v/>
      </c>
      <c r="BL190" s="1" t="inlineStr">
        <is>
          <t>64</t>
        </is>
      </c>
      <c r="BM190" s="1" t="inlineStr">
        <is>
          <t>-1131874944</t>
        </is>
      </c>
    </row>
    <row r="191">
      <c r="D191" s="79" t="inlineStr">
        <is>
          <t>VV</t>
        </is>
      </c>
      <c r="F191" s="80" t="inlineStr">
        <is>
          <t>byty: 5 ks stropných na byt x 27 = 135</t>
        </is>
      </c>
      <c r="H191" s="101" t="n">
        <v>135</v>
      </c>
      <c r="AT191" s="1" t="inlineStr">
        <is>
          <t>VV</t>
        </is>
      </c>
      <c r="AU191" s="1" t="inlineStr">
        <is>
          <t>2</t>
        </is>
      </c>
      <c r="AV191" s="2" t="inlineStr">
        <is>
          <t>2</t>
        </is>
      </c>
      <c r="AW191" s="2" t="inlineStr">
        <is>
          <t>True</t>
        </is>
      </c>
      <c r="AX191" s="2" t="inlineStr">
        <is>
          <t>0</t>
        </is>
      </c>
      <c r="AY191" s="1" t="inlineStr">
        <is>
          <t>ROZPOCET</t>
        </is>
      </c>
    </row>
    <row r="192">
      <c r="D192" s="79" t="inlineStr">
        <is>
          <t>VV</t>
        </is>
      </c>
      <c r="F192" s="80" t="inlineStr">
        <is>
          <t>nebytové priestory a spoločné priestory 1.NP: 56</t>
        </is>
      </c>
      <c r="AT192" s="1" t="inlineStr">
        <is>
          <t>VV</t>
        </is>
      </c>
      <c r="AU192" s="1" t="inlineStr">
        <is>
          <t>2</t>
        </is>
      </c>
      <c r="AV192" s="2" t="inlineStr">
        <is>
          <t>2</t>
        </is>
      </c>
      <c r="AW192" s="2" t="inlineStr">
        <is>
          <t>True</t>
        </is>
      </c>
      <c r="AX192" s="2" t="inlineStr">
        <is>
          <t>0</t>
        </is>
      </c>
      <c r="AY192" s="1" t="inlineStr">
        <is>
          <t>ROZPOCET</t>
        </is>
      </c>
    </row>
    <row r="193">
      <c r="D193" s="79" t="inlineStr">
        <is>
          <t>VV</t>
        </is>
      </c>
      <c r="F193" s="80" t="inlineStr">
        <is>
          <t>spolu 191</t>
        </is>
      </c>
      <c r="H193" s="101" t="n">
        <v>191</v>
      </c>
      <c r="AT193" s="1" t="inlineStr">
        <is>
          <t>VV</t>
        </is>
      </c>
      <c r="AU193" s="1" t="inlineStr">
        <is>
          <t>2</t>
        </is>
      </c>
      <c r="AV193" s="2" t="inlineStr">
        <is>
          <t>2</t>
        </is>
      </c>
      <c r="AW193" s="2" t="inlineStr">
        <is>
          <t>True</t>
        </is>
      </c>
      <c r="AX193" s="2" t="inlineStr">
        <is>
          <t>1</t>
        </is>
      </c>
      <c r="AY193" s="1" t="inlineStr">
        <is>
          <t>ROZPOCET</t>
        </is>
      </c>
    </row>
    <row r="194" ht="24" customHeight="1">
      <c r="C194" s="82" t="inlineStr">
        <is>
          <t>20</t>
        </is>
      </c>
      <c r="D194" s="82" t="inlineStr">
        <is>
          <t>M</t>
        </is>
      </c>
      <c r="E194" s="83" t="inlineStr">
        <is>
          <t>348140007500.S</t>
        </is>
      </c>
      <c r="F194" s="84" t="inlineStr">
        <is>
          <t>LED svietidlo stropné prisadené, príkon 34 W, krytie IP20/40</t>
        </is>
      </c>
      <c r="G194" s="85" t="inlineStr">
        <is>
          <t>ks</t>
        </is>
      </c>
      <c r="H194" s="102" t="n">
        <v>191</v>
      </c>
      <c r="I194" s="87" t="n">
        <v>72.70999999999999</v>
      </c>
      <c r="J194" s="87">
        <f>ROUND(I194*H194,2)</f>
        <v/>
      </c>
      <c r="K194" s="88" t="inlineStr">
        <is>
          <t>CENEKON 2026/02</t>
        </is>
      </c>
      <c r="N194" s="46" t="inlineStr">
        <is>
          <t>základná</t>
        </is>
      </c>
      <c r="O194" s="98" t="n">
        <v>0</v>
      </c>
      <c r="P194" s="98">
        <f>O194*H194</f>
        <v/>
      </c>
      <c r="Q194" s="98" t="n">
        <v>0.00255</v>
      </c>
      <c r="R194" s="98">
        <f>Q194*H194</f>
        <v/>
      </c>
      <c r="S194" s="98" t="n">
        <v>0</v>
      </c>
      <c r="T194" s="98">
        <f>S194*H194</f>
        <v/>
      </c>
      <c r="AR194" s="1" t="inlineStr">
        <is>
          <t>256</t>
        </is>
      </c>
      <c r="AT194" s="1" t="inlineStr">
        <is>
          <t>M</t>
        </is>
      </c>
      <c r="AU194" s="1" t="inlineStr">
        <is>
          <t>2</t>
        </is>
      </c>
      <c r="AY194" s="1" t="inlineStr">
        <is>
          <t>ROZPOCET</t>
        </is>
      </c>
      <c r="BE194" s="31">
        <f>IF(N194="základná",J194,0)</f>
        <v/>
      </c>
      <c r="BF194" s="31">
        <f>IF(N194="znížená",J194,0)</f>
        <v/>
      </c>
      <c r="BG194" s="31">
        <f>IF(N194="zákl. prenesená",J194,0)</f>
        <v/>
      </c>
      <c r="BH194" s="31">
        <f>IF(N194="zníž. prenesená",J194,0)</f>
        <v/>
      </c>
      <c r="BI194" s="31">
        <f>IF(N194="nulová",J194,0)</f>
        <v/>
      </c>
      <c r="BJ194" s="1" t="inlineStr">
        <is>
          <t>2</t>
        </is>
      </c>
      <c r="BK194" s="31">
        <f>ROUND(I194*H194,2)</f>
        <v/>
      </c>
      <c r="BL194" s="1" t="inlineStr">
        <is>
          <t>64</t>
        </is>
      </c>
      <c r="BM194" s="1" t="inlineStr">
        <is>
          <t>1200753030</t>
        </is>
      </c>
    </row>
    <row r="195">
      <c r="D195" s="79" t="inlineStr">
        <is>
          <t>VV</t>
        </is>
      </c>
      <c r="F195" s="80" t="inlineStr">
        <is>
          <t>zhodné s počtom zapojených stropných svietidiel = 191</t>
        </is>
      </c>
      <c r="H195" s="101" t="n">
        <v>191</v>
      </c>
      <c r="AT195" s="1" t="inlineStr">
        <is>
          <t>VV</t>
        </is>
      </c>
      <c r="AU195" s="1" t="inlineStr">
        <is>
          <t>2</t>
        </is>
      </c>
      <c r="AV195" s="2" t="inlineStr">
        <is>
          <t>2</t>
        </is>
      </c>
      <c r="AW195" s="2" t="inlineStr">
        <is>
          <t>True</t>
        </is>
      </c>
      <c r="AX195" s="2" t="inlineStr">
        <is>
          <t>1</t>
        </is>
      </c>
      <c r="AY195" s="1" t="inlineStr">
        <is>
          <t>ROZPOCET</t>
        </is>
      </c>
    </row>
    <row r="196" ht="24" customHeight="1">
      <c r="C196" s="72" t="inlineStr">
        <is>
          <t>21</t>
        </is>
      </c>
      <c r="D196" s="72" t="inlineStr">
        <is>
          <t>K</t>
        </is>
      </c>
      <c r="E196" s="73" t="inlineStr">
        <is>
          <t>210201010.S</t>
        </is>
      </c>
      <c r="F196" s="74" t="inlineStr">
        <is>
          <t>Zapojenie svietidla IP54 stropného - nástenného - kúpeľne bytov</t>
        </is>
      </c>
      <c r="G196" s="75" t="inlineStr">
        <is>
          <t>ks</t>
        </is>
      </c>
      <c r="H196" s="100" t="n">
        <v>54</v>
      </c>
      <c r="I196" s="77" t="n">
        <v>9.17</v>
      </c>
      <c r="J196" s="77">
        <f>ROUND(I196*H196,2)</f>
        <v/>
      </c>
      <c r="K196" s="78" t="inlineStr">
        <is>
          <t>CENEKON 2026/02</t>
        </is>
      </c>
      <c r="N196" s="46" t="inlineStr">
        <is>
          <t>základná</t>
        </is>
      </c>
      <c r="O196" s="98" t="n">
        <v>0</v>
      </c>
      <c r="P196" s="98">
        <f>O196*H196</f>
        <v/>
      </c>
      <c r="Q196" s="98" t="n">
        <v>0</v>
      </c>
      <c r="R196" s="98">
        <f>Q196*H196</f>
        <v/>
      </c>
      <c r="S196" s="98" t="n">
        <v>0</v>
      </c>
      <c r="T196" s="98">
        <f>S196*H196</f>
        <v/>
      </c>
      <c r="AR196" s="1" t="inlineStr">
        <is>
          <t>64</t>
        </is>
      </c>
      <c r="AT196" s="1" t="inlineStr">
        <is>
          <t>K</t>
        </is>
      </c>
      <c r="AU196" s="1" t="inlineStr">
        <is>
          <t>2</t>
        </is>
      </c>
      <c r="AY196" s="1" t="inlineStr">
        <is>
          <t>ROZPOCET</t>
        </is>
      </c>
      <c r="BE196" s="31">
        <f>IF(N196="základná",J196,0)</f>
        <v/>
      </c>
      <c r="BF196" s="31">
        <f>IF(N196="znížená",J196,0)</f>
        <v/>
      </c>
      <c r="BG196" s="31">
        <f>IF(N196="zákl. prenesená",J196,0)</f>
        <v/>
      </c>
      <c r="BH196" s="31">
        <f>IF(N196="zníž. prenesená",J196,0)</f>
        <v/>
      </c>
      <c r="BI196" s="31">
        <f>IF(N196="nulová",J196,0)</f>
        <v/>
      </c>
      <c r="BJ196" s="1" t="inlineStr">
        <is>
          <t>2</t>
        </is>
      </c>
      <c r="BK196" s="31">
        <f>ROUND(I196*H196,2)</f>
        <v/>
      </c>
      <c r="BL196" s="1" t="inlineStr">
        <is>
          <t>64</t>
        </is>
      </c>
      <c r="BM196" s="1" t="inlineStr">
        <is>
          <t>-1835731575</t>
        </is>
      </c>
    </row>
    <row r="197">
      <c r="D197" s="79" t="inlineStr">
        <is>
          <t>VV</t>
        </is>
      </c>
      <c r="F197" s="80" t="inlineStr">
        <is>
          <t>každý byt má jednu kúpeľňu s dvoma svietidlami IP44 (stropné a zrkadlové): 2 x 27 bytov = 54</t>
        </is>
      </c>
      <c r="H197" s="101" t="n">
        <v>54</v>
      </c>
      <c r="AT197" s="1" t="inlineStr">
        <is>
          <t>VV</t>
        </is>
      </c>
      <c r="AU197" s="1" t="inlineStr">
        <is>
          <t>2</t>
        </is>
      </c>
      <c r="AV197" s="2" t="inlineStr">
        <is>
          <t>2</t>
        </is>
      </c>
      <c r="AW197" s="2" t="inlineStr">
        <is>
          <t>True</t>
        </is>
      </c>
      <c r="AX197" s="2" t="inlineStr">
        <is>
          <t>1</t>
        </is>
      </c>
      <c r="AY197" s="1" t="inlineStr">
        <is>
          <t>ROZPOCET</t>
        </is>
      </c>
    </row>
    <row r="198" ht="24" customHeight="1">
      <c r="C198" s="72" t="inlineStr">
        <is>
          <t>22</t>
        </is>
      </c>
      <c r="D198" s="72" t="inlineStr">
        <is>
          <t>K</t>
        </is>
      </c>
      <c r="E198" s="73" t="inlineStr">
        <is>
          <t>210201016.S</t>
        </is>
      </c>
      <c r="F198" s="74" t="inlineStr">
        <is>
          <t>Zapojenie LED svietidla IP65 s mikrovlnným senzorom pohybu - spoločné chodby</t>
        </is>
      </c>
      <c r="G198" s="75" t="inlineStr">
        <is>
          <t>ks</t>
        </is>
      </c>
      <c r="H198" s="100" t="n">
        <v>21</v>
      </c>
      <c r="I198" s="77" t="n">
        <v>11.34</v>
      </c>
      <c r="J198" s="77">
        <f>ROUND(I198*H198,2)</f>
        <v/>
      </c>
      <c r="K198" s="78" t="inlineStr">
        <is>
          <t>CENEKON 2026/02</t>
        </is>
      </c>
      <c r="N198" s="46" t="inlineStr">
        <is>
          <t>základná</t>
        </is>
      </c>
      <c r="O198" s="98" t="n">
        <v>0</v>
      </c>
      <c r="P198" s="98">
        <f>O198*H198</f>
        <v/>
      </c>
      <c r="Q198" s="98" t="n">
        <v>0</v>
      </c>
      <c r="R198" s="98">
        <f>Q198*H198</f>
        <v/>
      </c>
      <c r="S198" s="98" t="n">
        <v>0</v>
      </c>
      <c r="T198" s="98">
        <f>S198*H198</f>
        <v/>
      </c>
      <c r="AR198" s="1" t="inlineStr">
        <is>
          <t>64</t>
        </is>
      </c>
      <c r="AT198" s="1" t="inlineStr">
        <is>
          <t>K</t>
        </is>
      </c>
      <c r="AU198" s="1" t="inlineStr">
        <is>
          <t>2</t>
        </is>
      </c>
      <c r="AY198" s="1" t="inlineStr">
        <is>
          <t>ROZPOCET</t>
        </is>
      </c>
      <c r="BE198" s="31">
        <f>IF(N198="základná",J198,0)</f>
        <v/>
      </c>
      <c r="BF198" s="31">
        <f>IF(N198="znížená",J198,0)</f>
        <v/>
      </c>
      <c r="BG198" s="31">
        <f>IF(N198="zákl. prenesená",J198,0)</f>
        <v/>
      </c>
      <c r="BH198" s="31">
        <f>IF(N198="zníž. prenesená",J198,0)</f>
        <v/>
      </c>
      <c r="BI198" s="31">
        <f>IF(N198="nulová",J198,0)</f>
        <v/>
      </c>
      <c r="BJ198" s="1" t="inlineStr">
        <is>
          <t>2</t>
        </is>
      </c>
      <c r="BK198" s="31">
        <f>ROUND(I198*H198,2)</f>
        <v/>
      </c>
      <c r="BL198" s="1" t="inlineStr">
        <is>
          <t>64</t>
        </is>
      </c>
      <c r="BM198" s="1" t="inlineStr">
        <is>
          <t>-2038102123</t>
        </is>
      </c>
    </row>
    <row r="199">
      <c r="D199" s="79" t="inlineStr">
        <is>
          <t>VV</t>
        </is>
      </c>
      <c r="F199" s="80" t="inlineStr">
        <is>
          <t>7 svietidiel s čidlom pohybu na podlaží x 3 podlažia (2.NP-4.NP) = 21</t>
        </is>
      </c>
      <c r="H199" s="101" t="n">
        <v>21</v>
      </c>
      <c r="AT199" s="1" t="inlineStr">
        <is>
          <t>VV</t>
        </is>
      </c>
      <c r="AU199" s="1" t="inlineStr">
        <is>
          <t>2</t>
        </is>
      </c>
      <c r="AV199" s="2" t="inlineStr">
        <is>
          <t>2</t>
        </is>
      </c>
      <c r="AW199" s="2" t="inlineStr">
        <is>
          <t>True</t>
        </is>
      </c>
      <c r="AX199" s="2" t="inlineStr">
        <is>
          <t>1</t>
        </is>
      </c>
      <c r="AY199" s="1" t="inlineStr">
        <is>
          <t>ROZPOCET</t>
        </is>
      </c>
    </row>
    <row r="200" ht="24" customHeight="1">
      <c r="C200" s="72" t="inlineStr">
        <is>
          <t>23</t>
        </is>
      </c>
      <c r="D200" s="72" t="inlineStr">
        <is>
          <t>K</t>
        </is>
      </c>
      <c r="E200" s="73" t="inlineStr">
        <is>
          <t>210201498.S</t>
        </is>
      </c>
      <c r="F200" s="74" t="inlineStr">
        <is>
          <t>Zapojenie núdzového svietidla IP20 - 5 W LED s batériou 3 h</t>
        </is>
      </c>
      <c r="G200" s="75" t="inlineStr">
        <is>
          <t>ks</t>
        </is>
      </c>
      <c r="H200" s="100" t="n">
        <v>66</v>
      </c>
      <c r="I200" s="77" t="n">
        <v>7.96</v>
      </c>
      <c r="J200" s="77">
        <f>ROUND(I200*H200,2)</f>
        <v/>
      </c>
      <c r="K200" s="78" t="inlineStr">
        <is>
          <t>CENEKON 2026/02</t>
        </is>
      </c>
      <c r="N200" s="46" t="inlineStr">
        <is>
          <t>základná</t>
        </is>
      </c>
      <c r="O200" s="98" t="n">
        <v>0</v>
      </c>
      <c r="P200" s="98">
        <f>O200*H200</f>
        <v/>
      </c>
      <c r="Q200" s="98" t="n">
        <v>0</v>
      </c>
      <c r="R200" s="98">
        <f>Q200*H200</f>
        <v/>
      </c>
      <c r="S200" s="98" t="n">
        <v>0</v>
      </c>
      <c r="T200" s="98">
        <f>S200*H200</f>
        <v/>
      </c>
      <c r="AR200" s="1" t="inlineStr">
        <is>
          <t>64</t>
        </is>
      </c>
      <c r="AT200" s="1" t="inlineStr">
        <is>
          <t>K</t>
        </is>
      </c>
      <c r="AU200" s="1" t="inlineStr">
        <is>
          <t>2</t>
        </is>
      </c>
      <c r="AY200" s="1" t="inlineStr">
        <is>
          <t>ROZPOCET</t>
        </is>
      </c>
      <c r="BE200" s="31">
        <f>IF(N200="základná",J200,0)</f>
        <v/>
      </c>
      <c r="BF200" s="31">
        <f>IF(N200="znížená",J200,0)</f>
        <v/>
      </c>
      <c r="BG200" s="31">
        <f>IF(N200="zákl. prenesená",J200,0)</f>
        <v/>
      </c>
      <c r="BH200" s="31">
        <f>IF(N200="zníž. prenesená",J200,0)</f>
        <v/>
      </c>
      <c r="BI200" s="31">
        <f>IF(N200="nulová",J200,0)</f>
        <v/>
      </c>
      <c r="BJ200" s="1" t="inlineStr">
        <is>
          <t>2</t>
        </is>
      </c>
      <c r="BK200" s="31">
        <f>ROUND(I200*H200,2)</f>
        <v/>
      </c>
      <c r="BL200" s="1" t="inlineStr">
        <is>
          <t>64</t>
        </is>
      </c>
      <c r="BM200" s="1" t="inlineStr">
        <is>
          <t>1872622700</t>
        </is>
      </c>
    </row>
    <row r="201">
      <c r="D201" s="79" t="inlineStr">
        <is>
          <t>VV</t>
        </is>
      </c>
      <c r="F201" s="80" t="inlineStr">
        <is>
          <t>byty: 1 ks x 27 = 27</t>
        </is>
      </c>
      <c r="H201" s="101" t="n">
        <v>27</v>
      </c>
      <c r="AT201" s="1" t="inlineStr">
        <is>
          <t>VV</t>
        </is>
      </c>
      <c r="AU201" s="1" t="inlineStr">
        <is>
          <t>2</t>
        </is>
      </c>
      <c r="AV201" s="2" t="inlineStr">
        <is>
          <t>2</t>
        </is>
      </c>
      <c r="AW201" s="2" t="inlineStr">
        <is>
          <t>True</t>
        </is>
      </c>
      <c r="AX201" s="2" t="inlineStr">
        <is>
          <t>0</t>
        </is>
      </c>
      <c r="AY201" s="1" t="inlineStr">
        <is>
          <t>ROZPOCET</t>
        </is>
      </c>
    </row>
    <row r="202">
      <c r="D202" s="79" t="inlineStr">
        <is>
          <t>VV</t>
        </is>
      </c>
      <c r="F202" s="80" t="inlineStr">
        <is>
          <t>nebytové priestory a spoločné priestory 1.NP: 30</t>
        </is>
      </c>
      <c r="AT202" s="1" t="inlineStr">
        <is>
          <t>VV</t>
        </is>
      </c>
      <c r="AU202" s="1" t="inlineStr">
        <is>
          <t>2</t>
        </is>
      </c>
      <c r="AV202" s="2" t="inlineStr">
        <is>
          <t>2</t>
        </is>
      </c>
      <c r="AW202" s="2" t="inlineStr">
        <is>
          <t>True</t>
        </is>
      </c>
      <c r="AX202" s="2" t="inlineStr">
        <is>
          <t>0</t>
        </is>
      </c>
      <c r="AY202" s="1" t="inlineStr">
        <is>
          <t>ROZPOCET</t>
        </is>
      </c>
    </row>
    <row r="203">
      <c r="D203" s="79" t="inlineStr">
        <is>
          <t>VV</t>
        </is>
      </c>
      <c r="F203" s="80" t="inlineStr">
        <is>
          <t>spoločné chodby 2.NP-4.NP: 3 x 3 = 9</t>
        </is>
      </c>
      <c r="H203" s="101" t="n">
        <v>9</v>
      </c>
      <c r="AT203" s="1" t="inlineStr">
        <is>
          <t>VV</t>
        </is>
      </c>
      <c r="AU203" s="1" t="inlineStr">
        <is>
          <t>2</t>
        </is>
      </c>
      <c r="AV203" s="2" t="inlineStr">
        <is>
          <t>2</t>
        </is>
      </c>
      <c r="AW203" s="2" t="inlineStr">
        <is>
          <t>True</t>
        </is>
      </c>
      <c r="AX203" s="2" t="inlineStr">
        <is>
          <t>0</t>
        </is>
      </c>
      <c r="AY203" s="1" t="inlineStr">
        <is>
          <t>ROZPOCET</t>
        </is>
      </c>
    </row>
    <row r="204">
      <c r="D204" s="79" t="inlineStr">
        <is>
          <t>VV</t>
        </is>
      </c>
      <c r="F204" s="80" t="inlineStr">
        <is>
          <t>spolu 66</t>
        </is>
      </c>
      <c r="H204" s="101" t="n">
        <v>66</v>
      </c>
      <c r="AT204" s="1" t="inlineStr">
        <is>
          <t>VV</t>
        </is>
      </c>
      <c r="AU204" s="1" t="inlineStr">
        <is>
          <t>2</t>
        </is>
      </c>
      <c r="AV204" s="2" t="inlineStr">
        <is>
          <t>2</t>
        </is>
      </c>
      <c r="AW204" s="2" t="inlineStr">
        <is>
          <t>True</t>
        </is>
      </c>
      <c r="AX204" s="2" t="inlineStr">
        <is>
          <t>1</t>
        </is>
      </c>
      <c r="AY204" s="1" t="inlineStr">
        <is>
          <t>ROZPOCET</t>
        </is>
      </c>
    </row>
    <row r="205" ht="24" customHeight="1">
      <c r="C205" s="82" t="inlineStr">
        <is>
          <t>24</t>
        </is>
      </c>
      <c r="D205" s="82" t="inlineStr">
        <is>
          <t>M</t>
        </is>
      </c>
      <c r="E205" s="83" t="inlineStr">
        <is>
          <t>345520000430.S</t>
        </is>
      </c>
      <c r="F205" s="84" t="inlineStr">
        <is>
          <t>Zásuvka jednonásobná zapustená, radenie 2P+PE, komplet</t>
        </is>
      </c>
      <c r="G205" s="85" t="inlineStr">
        <is>
          <t>ks</t>
        </is>
      </c>
      <c r="H205" s="102" t="n">
        <v>503</v>
      </c>
      <c r="I205" s="87" t="n">
        <v>4.41</v>
      </c>
      <c r="J205" s="87">
        <f>ROUND(I205*H205,2)</f>
        <v/>
      </c>
      <c r="K205" s="88" t="inlineStr">
        <is>
          <t>CENEKON 2026/02</t>
        </is>
      </c>
      <c r="N205" s="46" t="inlineStr">
        <is>
          <t>základná</t>
        </is>
      </c>
      <c r="O205" s="98" t="n">
        <v>0</v>
      </c>
      <c r="P205" s="98">
        <f>O205*H205</f>
        <v/>
      </c>
      <c r="Q205" s="98" t="n">
        <v>8.000000000000001e-05</v>
      </c>
      <c r="R205" s="98">
        <f>Q205*H205</f>
        <v/>
      </c>
      <c r="S205" s="98" t="n">
        <v>0</v>
      </c>
      <c r="T205" s="98">
        <f>S205*H205</f>
        <v/>
      </c>
      <c r="AR205" s="1" t="inlineStr">
        <is>
          <t>256</t>
        </is>
      </c>
      <c r="AT205" s="1" t="inlineStr">
        <is>
          <t>M</t>
        </is>
      </c>
      <c r="AU205" s="1" t="inlineStr">
        <is>
          <t>2</t>
        </is>
      </c>
      <c r="AY205" s="1" t="inlineStr">
        <is>
          <t>ROZPOCET</t>
        </is>
      </c>
      <c r="BE205" s="31">
        <f>IF(N205="základná",J205,0)</f>
        <v/>
      </c>
      <c r="BF205" s="31">
        <f>IF(N205="znížená",J205,0)</f>
        <v/>
      </c>
      <c r="BG205" s="31">
        <f>IF(N205="zákl. prenesená",J205,0)</f>
        <v/>
      </c>
      <c r="BH205" s="31">
        <f>IF(N205="zníž. prenesená",J205,0)</f>
        <v/>
      </c>
      <c r="BI205" s="31">
        <f>IF(N205="nulová",J205,0)</f>
        <v/>
      </c>
      <c r="BJ205" s="1" t="inlineStr">
        <is>
          <t>2</t>
        </is>
      </c>
      <c r="BK205" s="31">
        <f>ROUND(I205*H205,2)</f>
        <v/>
      </c>
      <c r="BL205" s="1" t="inlineStr">
        <is>
          <t>64</t>
        </is>
      </c>
      <c r="BM205" s="1" t="inlineStr">
        <is>
          <t>675806969</t>
        </is>
      </c>
    </row>
    <row r="206">
      <c r="D206" s="79" t="inlineStr">
        <is>
          <t>VV</t>
        </is>
      </c>
      <c r="F206" s="80" t="inlineStr">
        <is>
          <t>zhodné s počtom zapustených zásuviek IP20 = 503</t>
        </is>
      </c>
      <c r="H206" s="101" t="n">
        <v>503</v>
      </c>
      <c r="AT206" s="1" t="inlineStr">
        <is>
          <t>VV</t>
        </is>
      </c>
      <c r="AU206" s="1" t="inlineStr">
        <is>
          <t>2</t>
        </is>
      </c>
      <c r="AV206" s="2" t="inlineStr">
        <is>
          <t>2</t>
        </is>
      </c>
      <c r="AW206" s="2" t="inlineStr">
        <is>
          <t>True</t>
        </is>
      </c>
      <c r="AX206" s="2" t="inlineStr">
        <is>
          <t>1</t>
        </is>
      </c>
      <c r="AY206" s="1" t="inlineStr">
        <is>
          <t>ROZPOCET</t>
        </is>
      </c>
    </row>
    <row r="207" ht="24" customHeight="1">
      <c r="C207" s="82" t="inlineStr">
        <is>
          <t>25</t>
        </is>
      </c>
      <c r="D207" s="82" t="inlineStr">
        <is>
          <t>M</t>
        </is>
      </c>
      <c r="E207" s="83" t="inlineStr">
        <is>
          <t>345510001210.S</t>
        </is>
      </c>
      <c r="F207" s="84" t="inlineStr">
        <is>
          <t>Zásuvka jednonásobná, radenie 2P+PE, IP44, komplet</t>
        </is>
      </c>
      <c r="G207" s="85" t="inlineStr">
        <is>
          <t>ks</t>
        </is>
      </c>
      <c r="H207" s="102" t="n">
        <v>108</v>
      </c>
      <c r="I207" s="87" t="n">
        <v>5.61</v>
      </c>
      <c r="J207" s="87">
        <f>ROUND(I207*H207,2)</f>
        <v/>
      </c>
      <c r="K207" s="88" t="inlineStr">
        <is>
          <t>CENEKON 2026/02</t>
        </is>
      </c>
      <c r="N207" s="46" t="inlineStr">
        <is>
          <t>základná</t>
        </is>
      </c>
      <c r="O207" s="98" t="n">
        <v>0</v>
      </c>
      <c r="P207" s="98">
        <f>O207*H207</f>
        <v/>
      </c>
      <c r="Q207" s="98" t="n">
        <v>0.0001</v>
      </c>
      <c r="R207" s="98">
        <f>Q207*H207</f>
        <v/>
      </c>
      <c r="S207" s="98" t="n">
        <v>0</v>
      </c>
      <c r="T207" s="98">
        <f>S207*H207</f>
        <v/>
      </c>
      <c r="AR207" s="1" t="inlineStr">
        <is>
          <t>256</t>
        </is>
      </c>
      <c r="AT207" s="1" t="inlineStr">
        <is>
          <t>M</t>
        </is>
      </c>
      <c r="AU207" s="1" t="inlineStr">
        <is>
          <t>2</t>
        </is>
      </c>
      <c r="AY207" s="1" t="inlineStr">
        <is>
          <t>ROZPOCET</t>
        </is>
      </c>
      <c r="BE207" s="31">
        <f>IF(N207="základná",J207,0)</f>
        <v/>
      </c>
      <c r="BF207" s="31">
        <f>IF(N207="znížená",J207,0)</f>
        <v/>
      </c>
      <c r="BG207" s="31">
        <f>IF(N207="zákl. prenesená",J207,0)</f>
        <v/>
      </c>
      <c r="BH207" s="31">
        <f>IF(N207="zníž. prenesená",J207,0)</f>
        <v/>
      </c>
      <c r="BI207" s="31">
        <f>IF(N207="nulová",J207,0)</f>
        <v/>
      </c>
      <c r="BJ207" s="1" t="inlineStr">
        <is>
          <t>2</t>
        </is>
      </c>
      <c r="BK207" s="31">
        <f>ROUND(I207*H207,2)</f>
        <v/>
      </c>
      <c r="BL207" s="1" t="inlineStr">
        <is>
          <t>64</t>
        </is>
      </c>
      <c r="BM207" s="1" t="inlineStr">
        <is>
          <t>228005375</t>
        </is>
      </c>
    </row>
    <row r="208">
      <c r="D208" s="79" t="inlineStr">
        <is>
          <t>VV</t>
        </is>
      </c>
      <c r="F208" s="80" t="inlineStr">
        <is>
          <t>zhodné s počtom zásuviek IP44 = 108</t>
        </is>
      </c>
      <c r="H208" s="101" t="n">
        <v>108</v>
      </c>
      <c r="AT208" s="1" t="inlineStr">
        <is>
          <t>VV</t>
        </is>
      </c>
      <c r="AU208" s="1" t="inlineStr">
        <is>
          <t>2</t>
        </is>
      </c>
      <c r="AV208" s="2" t="inlineStr">
        <is>
          <t>2</t>
        </is>
      </c>
      <c r="AW208" s="2" t="inlineStr">
        <is>
          <t>True</t>
        </is>
      </c>
      <c r="AX208" s="2" t="inlineStr">
        <is>
          <t>1</t>
        </is>
      </c>
      <c r="AY208" s="1" t="inlineStr">
        <is>
          <t>ROZPOCET</t>
        </is>
      </c>
    </row>
    <row r="209" ht="24" customHeight="1">
      <c r="C209" s="82" t="inlineStr">
        <is>
          <t>26</t>
        </is>
      </c>
      <c r="D209" s="82" t="inlineStr">
        <is>
          <t>M</t>
        </is>
      </c>
      <c r="E209" s="83" t="inlineStr">
        <is>
          <t>345340007880.S</t>
        </is>
      </c>
      <c r="F209" s="84" t="inlineStr">
        <is>
          <t>Spínač jednopólový komplet zapustený, radenie 1</t>
        </is>
      </c>
      <c r="G209" s="85" t="inlineStr">
        <is>
          <t>ks</t>
        </is>
      </c>
      <c r="H209" s="102" t="n">
        <v>244</v>
      </c>
      <c r="I209" s="87" t="n">
        <v>4.11</v>
      </c>
      <c r="J209" s="87">
        <f>ROUND(I209*H209,2)</f>
        <v/>
      </c>
      <c r="K209" s="88" t="inlineStr">
        <is>
          <t>CENEKON 2026/02</t>
        </is>
      </c>
      <c r="N209" s="46" t="inlineStr">
        <is>
          <t>základná</t>
        </is>
      </c>
      <c r="O209" s="98" t="n">
        <v>0</v>
      </c>
      <c r="P209" s="98">
        <f>O209*H209</f>
        <v/>
      </c>
      <c r="Q209" s="98" t="n">
        <v>6e-05</v>
      </c>
      <c r="R209" s="98">
        <f>Q209*H209</f>
        <v/>
      </c>
      <c r="S209" s="98" t="n">
        <v>0</v>
      </c>
      <c r="T209" s="98">
        <f>S209*H209</f>
        <v/>
      </c>
      <c r="AR209" s="1" t="inlineStr">
        <is>
          <t>256</t>
        </is>
      </c>
      <c r="AT209" s="1" t="inlineStr">
        <is>
          <t>M</t>
        </is>
      </c>
      <c r="AU209" s="1" t="inlineStr">
        <is>
          <t>2</t>
        </is>
      </c>
      <c r="AY209" s="1" t="inlineStr">
        <is>
          <t>ROZPOCET</t>
        </is>
      </c>
      <c r="BE209" s="31">
        <f>IF(N209="základná",J209,0)</f>
        <v/>
      </c>
      <c r="BF209" s="31">
        <f>IF(N209="znížená",J209,0)</f>
        <v/>
      </c>
      <c r="BG209" s="31">
        <f>IF(N209="zákl. prenesená",J209,0)</f>
        <v/>
      </c>
      <c r="BH209" s="31">
        <f>IF(N209="zníž. prenesená",J209,0)</f>
        <v/>
      </c>
      <c r="BI209" s="31">
        <f>IF(N209="nulová",J209,0)</f>
        <v/>
      </c>
      <c r="BJ209" s="1" t="inlineStr">
        <is>
          <t>2</t>
        </is>
      </c>
      <c r="BK209" s="31">
        <f>ROUND(I209*H209,2)</f>
        <v/>
      </c>
      <c r="BL209" s="1" t="inlineStr">
        <is>
          <t>64</t>
        </is>
      </c>
      <c r="BM209" s="1" t="inlineStr">
        <is>
          <t>-1467650294</t>
        </is>
      </c>
    </row>
    <row r="210">
      <c r="D210" s="79" t="inlineStr">
        <is>
          <t>VV</t>
        </is>
      </c>
      <c r="F210" s="80" t="inlineStr">
        <is>
          <t>zhodné s počtom spínačov radenia 1 IP20 = 244</t>
        </is>
      </c>
      <c r="H210" s="101" t="n">
        <v>244</v>
      </c>
      <c r="AT210" s="1" t="inlineStr">
        <is>
          <t>VV</t>
        </is>
      </c>
      <c r="AU210" s="1" t="inlineStr">
        <is>
          <t>2</t>
        </is>
      </c>
      <c r="AV210" s="2" t="inlineStr">
        <is>
          <t>2</t>
        </is>
      </c>
      <c r="AW210" s="2" t="inlineStr">
        <is>
          <t>True</t>
        </is>
      </c>
      <c r="AX210" s="2" t="inlineStr">
        <is>
          <t>1</t>
        </is>
      </c>
      <c r="AY210" s="1" t="inlineStr">
        <is>
          <t>ROZPOCET</t>
        </is>
      </c>
    </row>
    <row r="211" ht="24" customHeight="1">
      <c r="C211" s="82" t="inlineStr">
        <is>
          <t>27</t>
        </is>
      </c>
      <c r="D211" s="82" t="inlineStr">
        <is>
          <t>M</t>
        </is>
      </c>
      <c r="E211" s="83" t="inlineStr">
        <is>
          <t>345340007860.S</t>
        </is>
      </c>
      <c r="F211" s="84" t="inlineStr">
        <is>
          <t>Spínač jednopólový komplet zapustený, radenie 1, IP44</t>
        </is>
      </c>
      <c r="G211" s="85" t="inlineStr">
        <is>
          <t>ks</t>
        </is>
      </c>
      <c r="H211" s="102" t="n">
        <v>27</v>
      </c>
      <c r="I211" s="87" t="n">
        <v>12.01</v>
      </c>
      <c r="J211" s="87">
        <f>ROUND(I211*H211,2)</f>
        <v/>
      </c>
      <c r="K211" s="88" t="inlineStr">
        <is>
          <t>CENEKON 2026/02</t>
        </is>
      </c>
      <c r="N211" s="46" t="inlineStr">
        <is>
          <t>základná</t>
        </is>
      </c>
      <c r="O211" s="98" t="n">
        <v>0</v>
      </c>
      <c r="P211" s="98">
        <f>O211*H211</f>
        <v/>
      </c>
      <c r="Q211" s="98" t="n">
        <v>8.000000000000001e-05</v>
      </c>
      <c r="R211" s="98">
        <f>Q211*H211</f>
        <v/>
      </c>
      <c r="S211" s="98" t="n">
        <v>0</v>
      </c>
      <c r="T211" s="98">
        <f>S211*H211</f>
        <v/>
      </c>
      <c r="AR211" s="1" t="inlineStr">
        <is>
          <t>256</t>
        </is>
      </c>
      <c r="AT211" s="1" t="inlineStr">
        <is>
          <t>M</t>
        </is>
      </c>
      <c r="AU211" s="1" t="inlineStr">
        <is>
          <t>2</t>
        </is>
      </c>
      <c r="AY211" s="1" t="inlineStr">
        <is>
          <t>ROZPOCET</t>
        </is>
      </c>
      <c r="BE211" s="31">
        <f>IF(N211="základná",J211,0)</f>
        <v/>
      </c>
      <c r="BF211" s="31">
        <f>IF(N211="znížená",J211,0)</f>
        <v/>
      </c>
      <c r="BG211" s="31">
        <f>IF(N211="zákl. prenesená",J211,0)</f>
        <v/>
      </c>
      <c r="BH211" s="31">
        <f>IF(N211="zníž. prenesená",J211,0)</f>
        <v/>
      </c>
      <c r="BI211" s="31">
        <f>IF(N211="nulová",J211,0)</f>
        <v/>
      </c>
      <c r="BJ211" s="1" t="inlineStr">
        <is>
          <t>2</t>
        </is>
      </c>
      <c r="BK211" s="31">
        <f>ROUND(I211*H211,2)</f>
        <v/>
      </c>
      <c r="BL211" s="1" t="inlineStr">
        <is>
          <t>64</t>
        </is>
      </c>
      <c r="BM211" s="1" t="inlineStr">
        <is>
          <t>1949548024</t>
        </is>
      </c>
    </row>
    <row r="212">
      <c r="D212" s="79" t="inlineStr">
        <is>
          <t>VV</t>
        </is>
      </c>
      <c r="F212" s="80" t="inlineStr">
        <is>
          <t>zhodné s počtom spínačov IP44 = 27</t>
        </is>
      </c>
      <c r="H212" s="101" t="n">
        <v>27</v>
      </c>
      <c r="AT212" s="1" t="inlineStr">
        <is>
          <t>VV</t>
        </is>
      </c>
      <c r="AU212" s="1" t="inlineStr">
        <is>
          <t>2</t>
        </is>
      </c>
      <c r="AV212" s="2" t="inlineStr">
        <is>
          <t>2</t>
        </is>
      </c>
      <c r="AW212" s="2" t="inlineStr">
        <is>
          <t>True</t>
        </is>
      </c>
      <c r="AX212" s="2" t="inlineStr">
        <is>
          <t>1</t>
        </is>
      </c>
      <c r="AY212" s="1" t="inlineStr">
        <is>
          <t>ROZPOCET</t>
        </is>
      </c>
    </row>
    <row r="213" ht="24" customHeight="1">
      <c r="C213" s="82" t="inlineStr">
        <is>
          <t>28</t>
        </is>
      </c>
      <c r="D213" s="82" t="inlineStr">
        <is>
          <t>M</t>
        </is>
      </c>
      <c r="E213" s="83" t="inlineStr">
        <is>
          <t>345340007955</t>
        </is>
      </c>
      <c r="F213" s="84" t="inlineStr">
        <is>
          <t>Spínač sériový polozapustený a zapustený, radenie č. 5</t>
        </is>
      </c>
      <c r="G213" s="85" t="inlineStr">
        <is>
          <t>ks</t>
        </is>
      </c>
      <c r="H213" s="102" t="n">
        <v>54</v>
      </c>
      <c r="I213" s="87" t="n">
        <v>7.7</v>
      </c>
      <c r="J213" s="87">
        <f>ROUND(I213*H213,2)</f>
        <v/>
      </c>
      <c r="K213" s="88" t="inlineStr">
        <is>
          <t>CENEKON 2026/02</t>
        </is>
      </c>
      <c r="N213" s="46" t="inlineStr">
        <is>
          <t>základná</t>
        </is>
      </c>
      <c r="O213" s="98" t="n">
        <v>0</v>
      </c>
      <c r="P213" s="98">
        <f>O213*H213</f>
        <v/>
      </c>
      <c r="Q213" s="98" t="n">
        <v>6.999999999999999e-05</v>
      </c>
      <c r="R213" s="98">
        <f>Q213*H213</f>
        <v/>
      </c>
      <c r="S213" s="98" t="n">
        <v>0</v>
      </c>
      <c r="T213" s="98">
        <f>S213*H213</f>
        <v/>
      </c>
      <c r="AR213" s="1" t="inlineStr">
        <is>
          <t>256</t>
        </is>
      </c>
      <c r="AT213" s="1" t="inlineStr">
        <is>
          <t>M</t>
        </is>
      </c>
      <c r="AU213" s="1" t="inlineStr">
        <is>
          <t>2</t>
        </is>
      </c>
      <c r="AY213" s="1" t="inlineStr">
        <is>
          <t>ROZPOCET</t>
        </is>
      </c>
      <c r="BE213" s="31">
        <f>IF(N213="základná",J213,0)</f>
        <v/>
      </c>
      <c r="BF213" s="31">
        <f>IF(N213="znížená",J213,0)</f>
        <v/>
      </c>
      <c r="BG213" s="31">
        <f>IF(N213="zákl. prenesená",J213,0)</f>
        <v/>
      </c>
      <c r="BH213" s="31">
        <f>IF(N213="zníž. prenesená",J213,0)</f>
        <v/>
      </c>
      <c r="BI213" s="31">
        <f>IF(N213="nulová",J213,0)</f>
        <v/>
      </c>
      <c r="BJ213" s="1" t="inlineStr">
        <is>
          <t>2</t>
        </is>
      </c>
      <c r="BK213" s="31">
        <f>ROUND(I213*H213,2)</f>
        <v/>
      </c>
      <c r="BL213" s="1" t="inlineStr">
        <is>
          <t>64</t>
        </is>
      </c>
      <c r="BM213" s="1" t="inlineStr">
        <is>
          <t>-646930319</t>
        </is>
      </c>
    </row>
    <row r="214">
      <c r="D214" s="79" t="inlineStr">
        <is>
          <t>VV</t>
        </is>
      </c>
      <c r="F214" s="80" t="inlineStr">
        <is>
          <t>zhodné s počtom sériových spínačov = 54</t>
        </is>
      </c>
      <c r="H214" s="101" t="n">
        <v>54</v>
      </c>
      <c r="AT214" s="1" t="inlineStr">
        <is>
          <t>VV</t>
        </is>
      </c>
      <c r="AU214" s="1" t="inlineStr">
        <is>
          <t>2</t>
        </is>
      </c>
      <c r="AV214" s="2" t="inlineStr">
        <is>
          <t>2</t>
        </is>
      </c>
      <c r="AW214" s="2" t="inlineStr">
        <is>
          <t>True</t>
        </is>
      </c>
      <c r="AX214" s="2" t="inlineStr">
        <is>
          <t>1</t>
        </is>
      </c>
      <c r="AY214" s="1" t="inlineStr">
        <is>
          <t>ROZPOCET</t>
        </is>
      </c>
    </row>
    <row r="215" ht="24" customHeight="1">
      <c r="C215" s="82" t="inlineStr">
        <is>
          <t>29</t>
        </is>
      </c>
      <c r="D215" s="82" t="inlineStr">
        <is>
          <t>M</t>
        </is>
      </c>
      <c r="E215" s="83" t="inlineStr">
        <is>
          <t>345340000100.S</t>
        </is>
      </c>
      <c r="F215" s="84" t="inlineStr">
        <is>
          <t>Spínač jednomodulový striedavý, radenie č. 6</t>
        </is>
      </c>
      <c r="G215" s="85" t="inlineStr">
        <is>
          <t>ks</t>
        </is>
      </c>
      <c r="H215" s="102" t="n">
        <v>27</v>
      </c>
      <c r="I215" s="87" t="n">
        <v>7.1</v>
      </c>
      <c r="J215" s="87">
        <f>ROUND(I215*H215,2)</f>
        <v/>
      </c>
      <c r="K215" s="88" t="inlineStr">
        <is>
          <t>CENEKON 2026/02</t>
        </is>
      </c>
      <c r="N215" s="46" t="inlineStr">
        <is>
          <t>základná</t>
        </is>
      </c>
      <c r="O215" s="98" t="n">
        <v>0</v>
      </c>
      <c r="P215" s="98">
        <f>O215*H215</f>
        <v/>
      </c>
      <c r="Q215" s="98" t="n">
        <v>2e-05</v>
      </c>
      <c r="R215" s="98">
        <f>Q215*H215</f>
        <v/>
      </c>
      <c r="S215" s="98" t="n">
        <v>0</v>
      </c>
      <c r="T215" s="98">
        <f>S215*H215</f>
        <v/>
      </c>
      <c r="AR215" s="1" t="inlineStr">
        <is>
          <t>256</t>
        </is>
      </c>
      <c r="AT215" s="1" t="inlineStr">
        <is>
          <t>M</t>
        </is>
      </c>
      <c r="AU215" s="1" t="inlineStr">
        <is>
          <t>2</t>
        </is>
      </c>
      <c r="AY215" s="1" t="inlineStr">
        <is>
          <t>ROZPOCET</t>
        </is>
      </c>
      <c r="BE215" s="31">
        <f>IF(N215="základná",J215,0)</f>
        <v/>
      </c>
      <c r="BF215" s="31">
        <f>IF(N215="znížená",J215,0)</f>
        <v/>
      </c>
      <c r="BG215" s="31">
        <f>IF(N215="zákl. prenesená",J215,0)</f>
        <v/>
      </c>
      <c r="BH215" s="31">
        <f>IF(N215="zníž. prenesená",J215,0)</f>
        <v/>
      </c>
      <c r="BI215" s="31">
        <f>IF(N215="nulová",J215,0)</f>
        <v/>
      </c>
      <c r="BJ215" s="1" t="inlineStr">
        <is>
          <t>2</t>
        </is>
      </c>
      <c r="BK215" s="31">
        <f>ROUND(I215*H215,2)</f>
        <v/>
      </c>
      <c r="BL215" s="1" t="inlineStr">
        <is>
          <t>64</t>
        </is>
      </c>
      <c r="BM215" s="1" t="inlineStr">
        <is>
          <t>-1620657483</t>
        </is>
      </c>
    </row>
    <row r="216">
      <c r="D216" s="79" t="inlineStr">
        <is>
          <t>VV</t>
        </is>
      </c>
      <c r="F216" s="80" t="inlineStr">
        <is>
          <t>zhodné s počtom striedavých prepínačov = 27</t>
        </is>
      </c>
      <c r="H216" s="101" t="n">
        <v>27</v>
      </c>
      <c r="AT216" s="1" t="inlineStr">
        <is>
          <t>VV</t>
        </is>
      </c>
      <c r="AU216" s="1" t="inlineStr">
        <is>
          <t>2</t>
        </is>
      </c>
      <c r="AV216" s="2" t="inlineStr">
        <is>
          <t>2</t>
        </is>
      </c>
      <c r="AW216" s="2" t="inlineStr">
        <is>
          <t>True</t>
        </is>
      </c>
      <c r="AX216" s="2" t="inlineStr">
        <is>
          <t>1</t>
        </is>
      </c>
      <c r="AY216" s="1" t="inlineStr">
        <is>
          <t>ROZPOCET</t>
        </is>
      </c>
    </row>
    <row r="217" ht="36" customHeight="1">
      <c r="C217" s="72" t="inlineStr">
        <is>
          <t>30</t>
        </is>
      </c>
      <c r="D217" s="72" t="inlineStr">
        <is>
          <t>K</t>
        </is>
      </c>
      <c r="E217" s="73" t="inlineStr">
        <is>
          <t>210110041.S</t>
        </is>
      </c>
      <c r="F217" s="74" t="inlineStr">
        <is>
          <t>Spínač zapustený jednopólový - radenie 1, vrátane zapojenia - ovládanie osvetlenia spoločných priestorov 1.NP</t>
        </is>
      </c>
      <c r="G217" s="75" t="inlineStr">
        <is>
          <t>ks</t>
        </is>
      </c>
      <c r="H217" s="100" t="n">
        <v>12</v>
      </c>
      <c r="I217" s="77" t="n">
        <v>3.35</v>
      </c>
      <c r="J217" s="77">
        <f>ROUND(I217*H217,2)</f>
        <v/>
      </c>
      <c r="K217" s="78" t="inlineStr">
        <is>
          <t>CENEKON 2026/02</t>
        </is>
      </c>
      <c r="N217" s="46" t="inlineStr">
        <is>
          <t>základná</t>
        </is>
      </c>
      <c r="O217" s="98" t="n">
        <v>0</v>
      </c>
      <c r="P217" s="98">
        <f>O217*H217</f>
        <v/>
      </c>
      <c r="Q217" s="98" t="n">
        <v>0</v>
      </c>
      <c r="R217" s="98">
        <f>Q217*H217</f>
        <v/>
      </c>
      <c r="S217" s="98" t="n">
        <v>0</v>
      </c>
      <c r="T217" s="98">
        <f>S217*H217</f>
        <v/>
      </c>
      <c r="AR217" s="1" t="inlineStr">
        <is>
          <t>64</t>
        </is>
      </c>
      <c r="AT217" s="1" t="inlineStr">
        <is>
          <t>K</t>
        </is>
      </c>
      <c r="AU217" s="1" t="inlineStr">
        <is>
          <t>2</t>
        </is>
      </c>
      <c r="AY217" s="1" t="inlineStr">
        <is>
          <t>ROZPOCET</t>
        </is>
      </c>
      <c r="BE217" s="31">
        <f>IF(N217="základná",J217,0)</f>
        <v/>
      </c>
      <c r="BF217" s="31">
        <f>IF(N217="znížená",J217,0)</f>
        <v/>
      </c>
      <c r="BG217" s="31">
        <f>IF(N217="zákl. prenesená",J217,0)</f>
        <v/>
      </c>
      <c r="BH217" s="31">
        <f>IF(N217="zníž. prenesená",J217,0)</f>
        <v/>
      </c>
      <c r="BI217" s="31">
        <f>IF(N217="nulová",J217,0)</f>
        <v/>
      </c>
      <c r="BJ217" s="1" t="inlineStr">
        <is>
          <t>2</t>
        </is>
      </c>
      <c r="BK217" s="31">
        <f>ROUND(I217*H217,2)</f>
        <v/>
      </c>
      <c r="BL217" s="1" t="inlineStr">
        <is>
          <t>64</t>
        </is>
      </c>
      <c r="BM217" s="1" t="inlineStr">
        <is>
          <t>454685395</t>
        </is>
      </c>
    </row>
    <row r="218">
      <c r="D218" s="79" t="inlineStr">
        <is>
          <t>VV</t>
        </is>
      </c>
      <c r="F218" s="80" t="inlineStr">
        <is>
          <t>12 stropných svietidiel spoločných priestorov 1.NP podľa V-EL-007</t>
        </is>
      </c>
      <c r="H218" s="101" t="n">
        <v>12</v>
      </c>
      <c r="AT218" s="1" t="inlineStr">
        <is>
          <t>VV</t>
        </is>
      </c>
      <c r="AU218" s="1" t="inlineStr">
        <is>
          <t>2</t>
        </is>
      </c>
      <c r="AV218" s="2" t="inlineStr">
        <is>
          <t>2</t>
        </is>
      </c>
      <c r="AW218" s="2" t="inlineStr">
        <is>
          <t>True</t>
        </is>
      </c>
      <c r="AX218" s="2" t="inlineStr">
        <is>
          <t>1</t>
        </is>
      </c>
      <c r="AY218" s="1" t="inlineStr">
        <is>
          <t>ROZPOCET</t>
        </is>
      </c>
    </row>
    <row r="219" ht="24" customHeight="1">
      <c r="C219" s="82" t="inlineStr">
        <is>
          <t>31</t>
        </is>
      </c>
      <c r="D219" s="82" t="inlineStr">
        <is>
          <t>M</t>
        </is>
      </c>
      <c r="E219" s="83" t="inlineStr">
        <is>
          <t>345340007880.S</t>
        </is>
      </c>
      <c r="F219" s="84" t="inlineStr">
        <is>
          <t>Spínač jednopólový komplet zapustený, radenie 1 - spoločné priestory 1.NP</t>
        </is>
      </c>
      <c r="G219" s="85" t="inlineStr">
        <is>
          <t>ks</t>
        </is>
      </c>
      <c r="H219" s="102" t="n">
        <v>12</v>
      </c>
      <c r="I219" s="87" t="n">
        <v>4.11</v>
      </c>
      <c r="J219" s="87">
        <f>ROUND(I219*H219,2)</f>
        <v/>
      </c>
      <c r="K219" s="88" t="inlineStr">
        <is>
          <t>CENEKON 2026/02</t>
        </is>
      </c>
      <c r="N219" s="46" t="inlineStr">
        <is>
          <t>základná</t>
        </is>
      </c>
      <c r="O219" s="98" t="n">
        <v>0</v>
      </c>
      <c r="P219" s="98">
        <f>O219*H219</f>
        <v/>
      </c>
      <c r="Q219" s="98" t="n">
        <v>6e-05</v>
      </c>
      <c r="R219" s="98">
        <f>Q219*H219</f>
        <v/>
      </c>
      <c r="S219" s="98" t="n">
        <v>0</v>
      </c>
      <c r="T219" s="98">
        <f>S219*H219</f>
        <v/>
      </c>
      <c r="AR219" s="1" t="inlineStr">
        <is>
          <t>256</t>
        </is>
      </c>
      <c r="AT219" s="1" t="inlineStr">
        <is>
          <t>M</t>
        </is>
      </c>
      <c r="AU219" s="1" t="inlineStr">
        <is>
          <t>2</t>
        </is>
      </c>
      <c r="AY219" s="1" t="inlineStr">
        <is>
          <t>ROZPOCET</t>
        </is>
      </c>
      <c r="BE219" s="31">
        <f>IF(N219="základná",J219,0)</f>
        <v/>
      </c>
      <c r="BF219" s="31">
        <f>IF(N219="znížená",J219,0)</f>
        <v/>
      </c>
      <c r="BG219" s="31">
        <f>IF(N219="zákl. prenesená",J219,0)</f>
        <v/>
      </c>
      <c r="BH219" s="31">
        <f>IF(N219="zníž. prenesená",J219,0)</f>
        <v/>
      </c>
      <c r="BI219" s="31">
        <f>IF(N219="nulová",J219,0)</f>
        <v/>
      </c>
      <c r="BJ219" s="1" t="inlineStr">
        <is>
          <t>2</t>
        </is>
      </c>
      <c r="BK219" s="31">
        <f>ROUND(I219*H219,2)</f>
        <v/>
      </c>
      <c r="BL219" s="1" t="inlineStr">
        <is>
          <t>64</t>
        </is>
      </c>
      <c r="BM219" s="1" t="inlineStr">
        <is>
          <t>274454310</t>
        </is>
      </c>
    </row>
    <row r="220">
      <c r="D220" s="79" t="inlineStr">
        <is>
          <t>VV</t>
        </is>
      </c>
      <c r="F220" s="80" t="inlineStr">
        <is>
          <t>dodávka k montážnej položke P-113c = 12 ks</t>
        </is>
      </c>
      <c r="H220" s="101" t="n">
        <v>12</v>
      </c>
      <c r="AT220" s="1" t="inlineStr">
        <is>
          <t>VV</t>
        </is>
      </c>
      <c r="AU220" s="1" t="inlineStr">
        <is>
          <t>2</t>
        </is>
      </c>
      <c r="AV220" s="2" t="inlineStr">
        <is>
          <t>2</t>
        </is>
      </c>
      <c r="AW220" s="2" t="inlineStr">
        <is>
          <t>True</t>
        </is>
      </c>
      <c r="AX220" s="2" t="inlineStr">
        <is>
          <t>1</t>
        </is>
      </c>
      <c r="AY220" s="1" t="inlineStr">
        <is>
          <t>ROZPOCET</t>
        </is>
      </c>
    </row>
    <row r="221" ht="24" customHeight="1">
      <c r="C221" s="82" t="inlineStr">
        <is>
          <t>32</t>
        </is>
      </c>
      <c r="D221" s="82" t="inlineStr">
        <is>
          <t>M</t>
        </is>
      </c>
      <c r="E221" s="83" t="inlineStr">
        <is>
          <t>348140005400.S</t>
        </is>
      </c>
      <c r="F221" s="84" t="inlineStr">
        <is>
          <t>LED svietidlo prisadené, príkon 34 W, krytie IP44 - kúpeľne bytov</t>
        </is>
      </c>
      <c r="G221" s="85" t="inlineStr">
        <is>
          <t>ks</t>
        </is>
      </c>
      <c r="H221" s="102" t="n">
        <v>54</v>
      </c>
      <c r="I221" s="87" t="n">
        <v>116.28</v>
      </c>
      <c r="J221" s="87">
        <f>ROUND(I221*H221,2)</f>
        <v/>
      </c>
      <c r="K221" s="88" t="inlineStr">
        <is>
          <t>CENEKON 2026/02</t>
        </is>
      </c>
      <c r="N221" s="46" t="inlineStr">
        <is>
          <t>základná</t>
        </is>
      </c>
      <c r="O221" s="98" t="n">
        <v>0</v>
      </c>
      <c r="P221" s="98">
        <f>O221*H221</f>
        <v/>
      </c>
      <c r="Q221" s="98" t="n">
        <v>0.00338</v>
      </c>
      <c r="R221" s="98">
        <f>Q221*H221</f>
        <v/>
      </c>
      <c r="S221" s="98" t="n">
        <v>0</v>
      </c>
      <c r="T221" s="98">
        <f>S221*H221</f>
        <v/>
      </c>
      <c r="AR221" s="1" t="inlineStr">
        <is>
          <t>256</t>
        </is>
      </c>
      <c r="AT221" s="1" t="inlineStr">
        <is>
          <t>M</t>
        </is>
      </c>
      <c r="AU221" s="1" t="inlineStr">
        <is>
          <t>2</t>
        </is>
      </c>
      <c r="AY221" s="1" t="inlineStr">
        <is>
          <t>ROZPOCET</t>
        </is>
      </c>
      <c r="BE221" s="31">
        <f>IF(N221="základná",J221,0)</f>
        <v/>
      </c>
      <c r="BF221" s="31">
        <f>IF(N221="znížená",J221,0)</f>
        <v/>
      </c>
      <c r="BG221" s="31">
        <f>IF(N221="zákl. prenesená",J221,0)</f>
        <v/>
      </c>
      <c r="BH221" s="31">
        <f>IF(N221="zníž. prenesená",J221,0)</f>
        <v/>
      </c>
      <c r="BI221" s="31">
        <f>IF(N221="nulová",J221,0)</f>
        <v/>
      </c>
      <c r="BJ221" s="1" t="inlineStr">
        <is>
          <t>2</t>
        </is>
      </c>
      <c r="BK221" s="31">
        <f>ROUND(I221*H221,2)</f>
        <v/>
      </c>
      <c r="BL221" s="1" t="inlineStr">
        <is>
          <t>64</t>
        </is>
      </c>
      <c r="BM221" s="1" t="inlineStr">
        <is>
          <t>2054324463</t>
        </is>
      </c>
    </row>
    <row r="222">
      <c r="D222" s="79" t="inlineStr">
        <is>
          <t>VV</t>
        </is>
      </c>
      <c r="F222" s="80" t="inlineStr">
        <is>
          <t>zhodné s počtom zapojených svietidiel IP54 = 54</t>
        </is>
      </c>
      <c r="H222" s="101" t="n">
        <v>54</v>
      </c>
      <c r="AT222" s="1" t="inlineStr">
        <is>
          <t>VV</t>
        </is>
      </c>
      <c r="AU222" s="1" t="inlineStr">
        <is>
          <t>2</t>
        </is>
      </c>
      <c r="AV222" s="2" t="inlineStr">
        <is>
          <t>2</t>
        </is>
      </c>
      <c r="AW222" s="2" t="inlineStr">
        <is>
          <t>True</t>
        </is>
      </c>
      <c r="AX222" s="2" t="inlineStr">
        <is>
          <t>1</t>
        </is>
      </c>
      <c r="AY222" s="1" t="inlineStr">
        <is>
          <t>ROZPOCET</t>
        </is>
      </c>
    </row>
    <row r="223" ht="36" customHeight="1">
      <c r="C223" s="82" t="inlineStr">
        <is>
          <t>33</t>
        </is>
      </c>
      <c r="D223" s="82" t="inlineStr">
        <is>
          <t>M</t>
        </is>
      </c>
      <c r="E223" s="83" t="inlineStr">
        <is>
          <t>348140006700.S</t>
        </is>
      </c>
      <c r="F223" s="84" t="inlineStr">
        <is>
          <t>LED svietidlo s mikrovlnným čidlom pohybu s nastavením parametrov, príkon 19 W, krytie IP65 - spoločné chodby</t>
        </is>
      </c>
      <c r="G223" s="85" t="inlineStr">
        <is>
          <t>ks</t>
        </is>
      </c>
      <c r="H223" s="102" t="n">
        <v>21</v>
      </c>
      <c r="I223" s="87" t="n">
        <v>63.6</v>
      </c>
      <c r="J223" s="87">
        <f>ROUND(I223*H223,2)</f>
        <v/>
      </c>
      <c r="K223" s="88" t="inlineStr">
        <is>
          <t>CENEKON 2026/02</t>
        </is>
      </c>
      <c r="N223" s="46" t="inlineStr">
        <is>
          <t>základná</t>
        </is>
      </c>
      <c r="O223" s="98" t="n">
        <v>0</v>
      </c>
      <c r="P223" s="98">
        <f>O223*H223</f>
        <v/>
      </c>
      <c r="Q223" s="98" t="n">
        <v>0.0012</v>
      </c>
      <c r="R223" s="98">
        <f>Q223*H223</f>
        <v/>
      </c>
      <c r="S223" s="98" t="n">
        <v>0</v>
      </c>
      <c r="T223" s="98">
        <f>S223*H223</f>
        <v/>
      </c>
      <c r="AR223" s="1" t="inlineStr">
        <is>
          <t>256</t>
        </is>
      </c>
      <c r="AT223" s="1" t="inlineStr">
        <is>
          <t>M</t>
        </is>
      </c>
      <c r="AU223" s="1" t="inlineStr">
        <is>
          <t>2</t>
        </is>
      </c>
      <c r="AY223" s="1" t="inlineStr">
        <is>
          <t>ROZPOCET</t>
        </is>
      </c>
      <c r="BE223" s="31">
        <f>IF(N223="základná",J223,0)</f>
        <v/>
      </c>
      <c r="BF223" s="31">
        <f>IF(N223="znížená",J223,0)</f>
        <v/>
      </c>
      <c r="BG223" s="31">
        <f>IF(N223="zákl. prenesená",J223,0)</f>
        <v/>
      </c>
      <c r="BH223" s="31">
        <f>IF(N223="zníž. prenesená",J223,0)</f>
        <v/>
      </c>
      <c r="BI223" s="31">
        <f>IF(N223="nulová",J223,0)</f>
        <v/>
      </c>
      <c r="BJ223" s="1" t="inlineStr">
        <is>
          <t>2</t>
        </is>
      </c>
      <c r="BK223" s="31">
        <f>ROUND(I223*H223,2)</f>
        <v/>
      </c>
      <c r="BL223" s="1" t="inlineStr">
        <is>
          <t>64</t>
        </is>
      </c>
      <c r="BM223" s="1" t="inlineStr">
        <is>
          <t>-655827060</t>
        </is>
      </c>
    </row>
    <row r="224">
      <c r="D224" s="79" t="inlineStr">
        <is>
          <t>VV</t>
        </is>
      </c>
      <c r="F224" s="80" t="inlineStr">
        <is>
          <t>zhodné s počtom svietidiel s čidlom pohybu = 21</t>
        </is>
      </c>
      <c r="H224" s="101" t="n">
        <v>21</v>
      </c>
      <c r="AT224" s="1" t="inlineStr">
        <is>
          <t>VV</t>
        </is>
      </c>
      <c r="AU224" s="1" t="inlineStr">
        <is>
          <t>2</t>
        </is>
      </c>
      <c r="AV224" s="2" t="inlineStr">
        <is>
          <t>2</t>
        </is>
      </c>
      <c r="AW224" s="2" t="inlineStr">
        <is>
          <t>True</t>
        </is>
      </c>
      <c r="AX224" s="2" t="inlineStr">
        <is>
          <t>1</t>
        </is>
      </c>
      <c r="AY224" s="1" t="inlineStr">
        <is>
          <t>ROZPOCET</t>
        </is>
      </c>
    </row>
    <row r="225" ht="36" customHeight="1">
      <c r="C225" s="82" t="inlineStr">
        <is>
          <t>34</t>
        </is>
      </c>
      <c r="D225" s="82" t="inlineStr">
        <is>
          <t>M</t>
        </is>
      </c>
      <c r="E225" s="83" t="inlineStr">
        <is>
          <t>348150002000</t>
        </is>
      </c>
      <c r="F225" s="84" t="inlineStr">
        <is>
          <t>Núdzové svietidlo LED s vlastnou batériou, krytie IP20, funkcia self-test (Technická správa PO požaduje núdzové svietidlá 5 W LED s batériou na 3 h.)</t>
        </is>
      </c>
      <c r="G225" s="85" t="inlineStr">
        <is>
          <t>ks</t>
        </is>
      </c>
      <c r="H225" s="102" t="n">
        <v>66</v>
      </c>
      <c r="I225" s="87" t="n">
        <v>115.04</v>
      </c>
      <c r="J225" s="87">
        <f>ROUND(I225*H225,2)</f>
        <v/>
      </c>
      <c r="K225" s="88" t="inlineStr">
        <is>
          <t>CENEKON 2026/02</t>
        </is>
      </c>
      <c r="N225" s="46" t="inlineStr">
        <is>
          <t>základná</t>
        </is>
      </c>
      <c r="O225" s="98" t="n">
        <v>0</v>
      </c>
      <c r="P225" s="98">
        <f>O225*H225</f>
        <v/>
      </c>
      <c r="Q225" s="98" t="n">
        <v>0.00043</v>
      </c>
      <c r="R225" s="98">
        <f>Q225*H225</f>
        <v/>
      </c>
      <c r="S225" s="98" t="n">
        <v>0</v>
      </c>
      <c r="T225" s="98">
        <f>S225*H225</f>
        <v/>
      </c>
      <c r="AR225" s="1" t="inlineStr">
        <is>
          <t>256</t>
        </is>
      </c>
      <c r="AT225" s="1" t="inlineStr">
        <is>
          <t>M</t>
        </is>
      </c>
      <c r="AU225" s="1" t="inlineStr">
        <is>
          <t>2</t>
        </is>
      </c>
      <c r="AY225" s="1" t="inlineStr">
        <is>
          <t>ROZPOCET</t>
        </is>
      </c>
      <c r="BE225" s="31">
        <f>IF(N225="základná",J225,0)</f>
        <v/>
      </c>
      <c r="BF225" s="31">
        <f>IF(N225="znížená",J225,0)</f>
        <v/>
      </c>
      <c r="BG225" s="31">
        <f>IF(N225="zákl. prenesená",J225,0)</f>
        <v/>
      </c>
      <c r="BH225" s="31">
        <f>IF(N225="zníž. prenesená",J225,0)</f>
        <v/>
      </c>
      <c r="BI225" s="31">
        <f>IF(N225="nulová",J225,0)</f>
        <v/>
      </c>
      <c r="BJ225" s="1" t="inlineStr">
        <is>
          <t>2</t>
        </is>
      </c>
      <c r="BK225" s="31">
        <f>ROUND(I225*H225,2)</f>
        <v/>
      </c>
      <c r="BL225" s="1" t="inlineStr">
        <is>
          <t>64</t>
        </is>
      </c>
      <c r="BM225" s="1" t="inlineStr">
        <is>
          <t>490934627</t>
        </is>
      </c>
    </row>
    <row r="226">
      <c r="D226" s="79" t="inlineStr">
        <is>
          <t>VV</t>
        </is>
      </c>
      <c r="F226" s="80" t="inlineStr">
        <is>
          <t>zhodné s počtom zapojených núdzových svietidiel = 66</t>
        </is>
      </c>
      <c r="H226" s="101" t="n">
        <v>66</v>
      </c>
      <c r="AT226" s="1" t="inlineStr">
        <is>
          <t>VV</t>
        </is>
      </c>
      <c r="AU226" s="1" t="inlineStr">
        <is>
          <t>2</t>
        </is>
      </c>
      <c r="AV226" s="2" t="inlineStr">
        <is>
          <t>2</t>
        </is>
      </c>
      <c r="AW226" s="2" t="inlineStr">
        <is>
          <t>True</t>
        </is>
      </c>
      <c r="AX226" s="2" t="inlineStr">
        <is>
          <t>1</t>
        </is>
      </c>
      <c r="AY226" s="1" t="inlineStr">
        <is>
          <t>ROZPOCET</t>
        </is>
      </c>
    </row>
    <row r="227" ht="48" customHeight="1">
      <c r="C227" s="82" t="inlineStr">
        <is>
          <t>35</t>
        </is>
      </c>
      <c r="D227" s="82" t="inlineStr">
        <is>
          <t>M</t>
        </is>
      </c>
      <c r="E227" s="83" t="inlineStr">
        <is>
          <t>357150000105.S</t>
        </is>
      </c>
      <c r="F227" s="84" t="inlineStr">
        <is>
          <t>Rozvodnicová skriňa zapustená, 5 radov po 24 moduloch, IP43 - bytový rozvádzač RB1 až RB27 (Projekt uvádza plastovú zapustenú rozvodnicu IP40/IP20, In 25 A, 12 obvodov.)</t>
        </is>
      </c>
      <c r="G227" s="85" t="inlineStr">
        <is>
          <t>ks</t>
        </is>
      </c>
      <c r="H227" s="102" t="n">
        <v>27</v>
      </c>
      <c r="I227" s="87" t="n">
        <v>256.71</v>
      </c>
      <c r="J227" s="87">
        <f>ROUND(I227*H227,2)</f>
        <v/>
      </c>
      <c r="K227" s="88" t="inlineStr">
        <is>
          <t>CENEKON 2026/02</t>
        </is>
      </c>
      <c r="N227" s="46" t="inlineStr">
        <is>
          <t>základná</t>
        </is>
      </c>
      <c r="O227" s="98" t="n">
        <v>0</v>
      </c>
      <c r="P227" s="98">
        <f>O227*H227</f>
        <v/>
      </c>
      <c r="Q227" s="98" t="n">
        <v>0.01969</v>
      </c>
      <c r="R227" s="98">
        <f>Q227*H227</f>
        <v/>
      </c>
      <c r="S227" s="98" t="n">
        <v>0</v>
      </c>
      <c r="T227" s="98">
        <f>S227*H227</f>
        <v/>
      </c>
      <c r="AR227" s="1" t="inlineStr">
        <is>
          <t>256</t>
        </is>
      </c>
      <c r="AT227" s="1" t="inlineStr">
        <is>
          <t>M</t>
        </is>
      </c>
      <c r="AU227" s="1" t="inlineStr">
        <is>
          <t>2</t>
        </is>
      </c>
      <c r="AY227" s="1" t="inlineStr">
        <is>
          <t>ROZPOCET</t>
        </is>
      </c>
      <c r="BE227" s="31">
        <f>IF(N227="základná",J227,0)</f>
        <v/>
      </c>
      <c r="BF227" s="31">
        <f>IF(N227="znížená",J227,0)</f>
        <v/>
      </c>
      <c r="BG227" s="31">
        <f>IF(N227="zákl. prenesená",J227,0)</f>
        <v/>
      </c>
      <c r="BH227" s="31">
        <f>IF(N227="zníž. prenesená",J227,0)</f>
        <v/>
      </c>
      <c r="BI227" s="31">
        <f>IF(N227="nulová",J227,0)</f>
        <v/>
      </c>
      <c r="BJ227" s="1" t="inlineStr">
        <is>
          <t>2</t>
        </is>
      </c>
      <c r="BK227" s="31">
        <f>ROUND(I227*H227,2)</f>
        <v/>
      </c>
      <c r="BL227" s="1" t="inlineStr">
        <is>
          <t>64</t>
        </is>
      </c>
      <c r="BM227" s="1" t="inlineStr">
        <is>
          <t>-2100238926</t>
        </is>
      </c>
    </row>
    <row r="228">
      <c r="D228" s="79" t="inlineStr">
        <is>
          <t>VV</t>
        </is>
      </c>
      <c r="F228" s="80" t="inlineStr">
        <is>
          <t>1 ks na každý byt, 27 bytov</t>
        </is>
      </c>
      <c r="H228" s="101" t="n">
        <v>27</v>
      </c>
      <c r="AT228" s="1" t="inlineStr">
        <is>
          <t>VV</t>
        </is>
      </c>
      <c r="AU228" s="1" t="inlineStr">
        <is>
          <t>2</t>
        </is>
      </c>
      <c r="AV228" s="2" t="inlineStr">
        <is>
          <t>2</t>
        </is>
      </c>
      <c r="AW228" s="2" t="inlineStr">
        <is>
          <t>True</t>
        </is>
      </c>
      <c r="AX228" s="2" t="inlineStr">
        <is>
          <t>1</t>
        </is>
      </c>
      <c r="AY228" s="1" t="inlineStr">
        <is>
          <t>ROZPOCET</t>
        </is>
      </c>
    </row>
    <row r="229" ht="36" customHeight="1">
      <c r="C229" s="72" t="inlineStr">
        <is>
          <t>36</t>
        </is>
      </c>
      <c r="D229" s="72" t="inlineStr">
        <is>
          <t>K</t>
        </is>
      </c>
      <c r="E229" s="73" t="inlineStr">
        <is>
          <t>210193251.S</t>
        </is>
      </c>
      <c r="F229" s="74" t="inlineStr">
        <is>
          <t>Rozvádzač oceľoplechový pre zapustenú montáž IP 43, výška 550, 750 x šírka 510 mm - osadenie bytových rozvádzačov RB1 až RB27</t>
        </is>
      </c>
      <c r="G229" s="75" t="inlineStr">
        <is>
          <t>ks</t>
        </is>
      </c>
      <c r="H229" s="100" t="n">
        <v>27</v>
      </c>
      <c r="I229" s="77" t="n">
        <v>37.41</v>
      </c>
      <c r="J229" s="77">
        <f>ROUND(I229*H229,2)</f>
        <v/>
      </c>
      <c r="K229" s="78" t="inlineStr">
        <is>
          <t>CENEKON 2026/02</t>
        </is>
      </c>
      <c r="N229" s="46" t="inlineStr">
        <is>
          <t>základná</t>
        </is>
      </c>
      <c r="O229" s="98" t="n">
        <v>0</v>
      </c>
      <c r="P229" s="98">
        <f>O229*H229</f>
        <v/>
      </c>
      <c r="Q229" s="98" t="n">
        <v>0</v>
      </c>
      <c r="R229" s="98">
        <f>Q229*H229</f>
        <v/>
      </c>
      <c r="S229" s="98" t="n">
        <v>0</v>
      </c>
      <c r="T229" s="98">
        <f>S229*H229</f>
        <v/>
      </c>
      <c r="AR229" s="1" t="inlineStr">
        <is>
          <t>64</t>
        </is>
      </c>
      <c r="AT229" s="1" t="inlineStr">
        <is>
          <t>K</t>
        </is>
      </c>
      <c r="AU229" s="1" t="inlineStr">
        <is>
          <t>2</t>
        </is>
      </c>
      <c r="AY229" s="1" t="inlineStr">
        <is>
          <t>ROZPOCET</t>
        </is>
      </c>
      <c r="BE229" s="31">
        <f>IF(N229="základná",J229,0)</f>
        <v/>
      </c>
      <c r="BF229" s="31">
        <f>IF(N229="znížená",J229,0)</f>
        <v/>
      </c>
      <c r="BG229" s="31">
        <f>IF(N229="zákl. prenesená",J229,0)</f>
        <v/>
      </c>
      <c r="BH229" s="31">
        <f>IF(N229="zníž. prenesená",J229,0)</f>
        <v/>
      </c>
      <c r="BI229" s="31">
        <f>IF(N229="nulová",J229,0)</f>
        <v/>
      </c>
      <c r="BJ229" s="1" t="inlineStr">
        <is>
          <t>2</t>
        </is>
      </c>
      <c r="BK229" s="31">
        <f>ROUND(I229*H229,2)</f>
        <v/>
      </c>
      <c r="BL229" s="1" t="inlineStr">
        <is>
          <t>64</t>
        </is>
      </c>
      <c r="BM229" s="1" t="inlineStr">
        <is>
          <t>1255623521</t>
        </is>
      </c>
    </row>
    <row r="230">
      <c r="D230" s="79" t="inlineStr">
        <is>
          <t>VV</t>
        </is>
      </c>
      <c r="F230" s="80" t="inlineStr">
        <is>
          <t>27 bytových rozvádzačov podľa V-EL-009</t>
        </is>
      </c>
      <c r="H230" s="101" t="n">
        <v>27</v>
      </c>
      <c r="AT230" s="1" t="inlineStr">
        <is>
          <t>VV</t>
        </is>
      </c>
      <c r="AU230" s="1" t="inlineStr">
        <is>
          <t>2</t>
        </is>
      </c>
      <c r="AV230" s="2" t="inlineStr">
        <is>
          <t>2</t>
        </is>
      </c>
      <c r="AW230" s="2" t="inlineStr">
        <is>
          <t>True</t>
        </is>
      </c>
      <c r="AX230" s="2" t="inlineStr">
        <is>
          <t>1</t>
        </is>
      </c>
      <c r="AY230" s="1" t="inlineStr">
        <is>
          <t>ROZPOCET</t>
        </is>
      </c>
    </row>
    <row r="231" ht="36" customHeight="1">
      <c r="C231" s="82" t="inlineStr">
        <is>
          <t>37</t>
        </is>
      </c>
      <c r="D231" s="82" t="inlineStr">
        <is>
          <t>M</t>
        </is>
      </c>
      <c r="E231" s="83" t="inlineStr">
        <is>
          <t>357150000100.S</t>
        </is>
      </c>
      <c r="F231" s="84" t="inlineStr">
        <is>
          <t>Rozvodnicová skriňa zapustená, 3 rady po 24 moduloch, IP43 - rozvádzače nebytových priestorov RSA až RSK</t>
        </is>
      </c>
      <c r="G231" s="85" t="inlineStr">
        <is>
          <t>ks</t>
        </is>
      </c>
      <c r="H231" s="102" t="n">
        <v>11</v>
      </c>
      <c r="I231" s="87" t="n">
        <v>228.57</v>
      </c>
      <c r="J231" s="87">
        <f>ROUND(I231*H231,2)</f>
        <v/>
      </c>
      <c r="K231" s="88" t="inlineStr">
        <is>
          <t>CENEKON 2026/02</t>
        </is>
      </c>
      <c r="N231" s="46" t="inlineStr">
        <is>
          <t>základná</t>
        </is>
      </c>
      <c r="O231" s="98" t="n">
        <v>0</v>
      </c>
      <c r="P231" s="98">
        <f>O231*H231</f>
        <v/>
      </c>
      <c r="Q231" s="98" t="n">
        <v>0.01593</v>
      </c>
      <c r="R231" s="98">
        <f>Q231*H231</f>
        <v/>
      </c>
      <c r="S231" s="98" t="n">
        <v>0</v>
      </c>
      <c r="T231" s="98">
        <f>S231*H231</f>
        <v/>
      </c>
      <c r="AR231" s="1" t="inlineStr">
        <is>
          <t>256</t>
        </is>
      </c>
      <c r="AT231" s="1" t="inlineStr">
        <is>
          <t>M</t>
        </is>
      </c>
      <c r="AU231" s="1" t="inlineStr">
        <is>
          <t>2</t>
        </is>
      </c>
      <c r="AY231" s="1" t="inlineStr">
        <is>
          <t>ROZPOCET</t>
        </is>
      </c>
      <c r="BE231" s="31">
        <f>IF(N231="základná",J231,0)</f>
        <v/>
      </c>
      <c r="BF231" s="31">
        <f>IF(N231="znížená",J231,0)</f>
        <v/>
      </c>
      <c r="BG231" s="31">
        <f>IF(N231="zákl. prenesená",J231,0)</f>
        <v/>
      </c>
      <c r="BH231" s="31">
        <f>IF(N231="zníž. prenesená",J231,0)</f>
        <v/>
      </c>
      <c r="BI231" s="31">
        <f>IF(N231="nulová",J231,0)</f>
        <v/>
      </c>
      <c r="BJ231" s="1" t="inlineStr">
        <is>
          <t>2</t>
        </is>
      </c>
      <c r="BK231" s="31">
        <f>ROUND(I231*H231,2)</f>
        <v/>
      </c>
      <c r="BL231" s="1" t="inlineStr">
        <is>
          <t>64</t>
        </is>
      </c>
      <c r="BM231" s="1" t="inlineStr">
        <is>
          <t>1819609187</t>
        </is>
      </c>
    </row>
    <row r="232">
      <c r="D232" s="79" t="inlineStr">
        <is>
          <t>VV</t>
        </is>
      </c>
      <c r="F232" s="80" t="inlineStr">
        <is>
          <t>1 ks na každý nebytový priestor A až K = 11</t>
        </is>
      </c>
      <c r="H232" s="101" t="n">
        <v>11</v>
      </c>
      <c r="AT232" s="1" t="inlineStr">
        <is>
          <t>VV</t>
        </is>
      </c>
      <c r="AU232" s="1" t="inlineStr">
        <is>
          <t>2</t>
        </is>
      </c>
      <c r="AV232" s="2" t="inlineStr">
        <is>
          <t>2</t>
        </is>
      </c>
      <c r="AW232" s="2" t="inlineStr">
        <is>
          <t>True</t>
        </is>
      </c>
      <c r="AX232" s="2" t="inlineStr">
        <is>
          <t>1</t>
        </is>
      </c>
      <c r="AY232" s="1" t="inlineStr">
        <is>
          <t>ROZPOCET</t>
        </is>
      </c>
    </row>
    <row r="233" ht="36" customHeight="1">
      <c r="C233" s="72" t="inlineStr">
        <is>
          <t>38</t>
        </is>
      </c>
      <c r="D233" s="72" t="inlineStr">
        <is>
          <t>K</t>
        </is>
      </c>
      <c r="E233" s="73" t="inlineStr">
        <is>
          <t>210193251.S</t>
        </is>
      </c>
      <c r="F233" s="74" t="inlineStr">
        <is>
          <t>Rozvádzač oceľoplechový pre zapustenú montáž IP 43, výška 550, 750 x šírka 510 mm - osadenie rozvádzačov nebytových priestorov RSA až RSK</t>
        </is>
      </c>
      <c r="G233" s="75" t="inlineStr">
        <is>
          <t>ks</t>
        </is>
      </c>
      <c r="H233" s="100" t="n">
        <v>11</v>
      </c>
      <c r="I233" s="77" t="n">
        <v>37.41</v>
      </c>
      <c r="J233" s="77">
        <f>ROUND(I233*H233,2)</f>
        <v/>
      </c>
      <c r="K233" s="78" t="inlineStr">
        <is>
          <t>CENEKON 2026/02</t>
        </is>
      </c>
      <c r="N233" s="46" t="inlineStr">
        <is>
          <t>základná</t>
        </is>
      </c>
      <c r="O233" s="98" t="n">
        <v>0</v>
      </c>
      <c r="P233" s="98">
        <f>O233*H233</f>
        <v/>
      </c>
      <c r="Q233" s="98" t="n">
        <v>0</v>
      </c>
      <c r="R233" s="98">
        <f>Q233*H233</f>
        <v/>
      </c>
      <c r="S233" s="98" t="n">
        <v>0</v>
      </c>
      <c r="T233" s="98">
        <f>S233*H233</f>
        <v/>
      </c>
      <c r="AR233" s="1" t="inlineStr">
        <is>
          <t>64</t>
        </is>
      </c>
      <c r="AT233" s="1" t="inlineStr">
        <is>
          <t>K</t>
        </is>
      </c>
      <c r="AU233" s="1" t="inlineStr">
        <is>
          <t>2</t>
        </is>
      </c>
      <c r="AY233" s="1" t="inlineStr">
        <is>
          <t>ROZPOCET</t>
        </is>
      </c>
      <c r="BE233" s="31">
        <f>IF(N233="základná",J233,0)</f>
        <v/>
      </c>
      <c r="BF233" s="31">
        <f>IF(N233="znížená",J233,0)</f>
        <v/>
      </c>
      <c r="BG233" s="31">
        <f>IF(N233="zákl. prenesená",J233,0)</f>
        <v/>
      </c>
      <c r="BH233" s="31">
        <f>IF(N233="zníž. prenesená",J233,0)</f>
        <v/>
      </c>
      <c r="BI233" s="31">
        <f>IF(N233="nulová",J233,0)</f>
        <v/>
      </c>
      <c r="BJ233" s="1" t="inlineStr">
        <is>
          <t>2</t>
        </is>
      </c>
      <c r="BK233" s="31">
        <f>ROUND(I233*H233,2)</f>
        <v/>
      </c>
      <c r="BL233" s="1" t="inlineStr">
        <is>
          <t>64</t>
        </is>
      </c>
      <c r="BM233" s="1" t="inlineStr">
        <is>
          <t>-1174427527</t>
        </is>
      </c>
    </row>
    <row r="234">
      <c r="D234" s="79" t="inlineStr">
        <is>
          <t>VV</t>
        </is>
      </c>
      <c r="F234" s="80" t="inlineStr">
        <is>
          <t>11 rozvádzačov nebytových priestorov podľa V-EL-009</t>
        </is>
      </c>
      <c r="H234" s="101" t="n">
        <v>11</v>
      </c>
      <c r="AT234" s="1" t="inlineStr">
        <is>
          <t>VV</t>
        </is>
      </c>
      <c r="AU234" s="1" t="inlineStr">
        <is>
          <t>2</t>
        </is>
      </c>
      <c r="AV234" s="2" t="inlineStr">
        <is>
          <t>2</t>
        </is>
      </c>
      <c r="AW234" s="2" t="inlineStr">
        <is>
          <t>True</t>
        </is>
      </c>
      <c r="AX234" s="2" t="inlineStr">
        <is>
          <t>1</t>
        </is>
      </c>
      <c r="AY234" s="1" t="inlineStr">
        <is>
          <t>ROZPOCET</t>
        </is>
      </c>
    </row>
    <row r="235" ht="36" customHeight="1">
      <c r="C235" s="72" t="inlineStr">
        <is>
          <t>39</t>
        </is>
      </c>
      <c r="D235" s="72" t="inlineStr">
        <is>
          <t>K</t>
        </is>
      </c>
      <c r="E235" s="73" t="inlineStr">
        <is>
          <t>210100259.S</t>
        </is>
      </c>
      <c r="F235" s="74" t="inlineStr">
        <is>
          <t>Ukončenie celoplastových káblov do 5x10 mm2 - ukončenie prívodných káblov 5x6 mm2 v bytových a nebytových rozvádzačoch</t>
        </is>
      </c>
      <c r="G235" s="75" t="inlineStr">
        <is>
          <t>ks</t>
        </is>
      </c>
      <c r="H235" s="100" t="n">
        <v>38</v>
      </c>
      <c r="I235" s="77" t="n">
        <v>9.58</v>
      </c>
      <c r="J235" s="77">
        <f>ROUND(I235*H235,2)</f>
        <v/>
      </c>
      <c r="K235" s="78" t="inlineStr">
        <is>
          <t>CENEKON 2026/02</t>
        </is>
      </c>
      <c r="N235" s="46" t="inlineStr">
        <is>
          <t>základná</t>
        </is>
      </c>
      <c r="O235" s="98" t="n">
        <v>0</v>
      </c>
      <c r="P235" s="98">
        <f>O235*H235</f>
        <v/>
      </c>
      <c r="Q235" s="98" t="n">
        <v>0</v>
      </c>
      <c r="R235" s="98">
        <f>Q235*H235</f>
        <v/>
      </c>
      <c r="S235" s="98" t="n">
        <v>0</v>
      </c>
      <c r="T235" s="98">
        <f>S235*H235</f>
        <v/>
      </c>
      <c r="AR235" s="1" t="inlineStr">
        <is>
          <t>64</t>
        </is>
      </c>
      <c r="AT235" s="1" t="inlineStr">
        <is>
          <t>K</t>
        </is>
      </c>
      <c r="AU235" s="1" t="inlineStr">
        <is>
          <t>2</t>
        </is>
      </c>
      <c r="AY235" s="1" t="inlineStr">
        <is>
          <t>ROZPOCET</t>
        </is>
      </c>
      <c r="BE235" s="31">
        <f>IF(N235="základná",J235,0)</f>
        <v/>
      </c>
      <c r="BF235" s="31">
        <f>IF(N235="znížená",J235,0)</f>
        <v/>
      </c>
      <c r="BG235" s="31">
        <f>IF(N235="zákl. prenesená",J235,0)</f>
        <v/>
      </c>
      <c r="BH235" s="31">
        <f>IF(N235="zníž. prenesená",J235,0)</f>
        <v/>
      </c>
      <c r="BI235" s="31">
        <f>IF(N235="nulová",J235,0)</f>
        <v/>
      </c>
      <c r="BJ235" s="1" t="inlineStr">
        <is>
          <t>2</t>
        </is>
      </c>
      <c r="BK235" s="31">
        <f>ROUND(I235*H235,2)</f>
        <v/>
      </c>
      <c r="BL235" s="1" t="inlineStr">
        <is>
          <t>64</t>
        </is>
      </c>
      <c r="BM235" s="1" t="inlineStr">
        <is>
          <t>-1467390465</t>
        </is>
      </c>
    </row>
    <row r="236">
      <c r="D236" s="79" t="inlineStr">
        <is>
          <t>VV</t>
        </is>
      </c>
      <c r="F236" s="80" t="inlineStr">
        <is>
          <t>27 bytových rozvádzačov + 11 rozvádzačov nebytových priestorov = 38 vývodov</t>
        </is>
      </c>
      <c r="AT236" s="1" t="inlineStr">
        <is>
          <t>VV</t>
        </is>
      </c>
      <c r="AU236" s="1" t="inlineStr">
        <is>
          <t>2</t>
        </is>
      </c>
      <c r="AV236" s="2" t="inlineStr">
        <is>
          <t>2</t>
        </is>
      </c>
      <c r="AW236" s="2" t="inlineStr">
        <is>
          <t>True</t>
        </is>
      </c>
      <c r="AX236" s="2" t="inlineStr">
        <is>
          <t>0</t>
        </is>
      </c>
      <c r="AY236" s="1" t="inlineStr">
        <is>
          <t>ROZPOCET</t>
        </is>
      </c>
    </row>
    <row r="237">
      <c r="D237" s="79" t="inlineStr">
        <is>
          <t>VV</t>
        </is>
      </c>
      <c r="F237" s="80" t="inlineStr">
        <is>
          <t>ukončenie druhého konca káblov, ktorých koniec v rozvádzači RE je v položke P-137v</t>
        </is>
      </c>
      <c r="H237" s="101" t="n">
        <v>38</v>
      </c>
      <c r="AT237" s="1" t="inlineStr">
        <is>
          <t>VV</t>
        </is>
      </c>
      <c r="AU237" s="1" t="inlineStr">
        <is>
          <t>2</t>
        </is>
      </c>
      <c r="AV237" s="2" t="inlineStr">
        <is>
          <t>2</t>
        </is>
      </c>
      <c r="AW237" s="2" t="inlineStr">
        <is>
          <t>True</t>
        </is>
      </c>
      <c r="AX237" s="2" t="inlineStr">
        <is>
          <t>1</t>
        </is>
      </c>
      <c r="AY237" s="1" t="inlineStr">
        <is>
          <t>ROZPOCET</t>
        </is>
      </c>
    </row>
    <row r="238" ht="24" customHeight="1">
      <c r="C238" s="72" t="inlineStr">
        <is>
          <t>40</t>
        </is>
      </c>
      <c r="D238" s="72" t="inlineStr">
        <is>
          <t>K</t>
        </is>
      </c>
      <c r="E238" s="73" t="inlineStr">
        <is>
          <t>210120410.S</t>
        </is>
      </c>
      <c r="F238" s="74" t="inlineStr">
        <is>
          <t>Prúdový chránič s istením dvojpólový 16 - 80 A - montáž</t>
        </is>
      </c>
      <c r="G238" s="75" t="inlineStr">
        <is>
          <t>ks</t>
        </is>
      </c>
      <c r="H238" s="100" t="n">
        <v>293</v>
      </c>
      <c r="I238" s="77" t="n">
        <v>8.93</v>
      </c>
      <c r="J238" s="77">
        <f>ROUND(I238*H238,2)</f>
        <v/>
      </c>
      <c r="K238" s="78" t="inlineStr">
        <is>
          <t>CENEKON 2026/02</t>
        </is>
      </c>
      <c r="N238" s="46" t="inlineStr">
        <is>
          <t>základná</t>
        </is>
      </c>
      <c r="O238" s="98" t="n">
        <v>0</v>
      </c>
      <c r="P238" s="98">
        <f>O238*H238</f>
        <v/>
      </c>
      <c r="Q238" s="98" t="n">
        <v>0</v>
      </c>
      <c r="R238" s="98">
        <f>Q238*H238</f>
        <v/>
      </c>
      <c r="S238" s="98" t="n">
        <v>0</v>
      </c>
      <c r="T238" s="98">
        <f>S238*H238</f>
        <v/>
      </c>
      <c r="AR238" s="1" t="inlineStr">
        <is>
          <t>64</t>
        </is>
      </c>
      <c r="AT238" s="1" t="inlineStr">
        <is>
          <t>K</t>
        </is>
      </c>
      <c r="AU238" s="1" t="inlineStr">
        <is>
          <t>2</t>
        </is>
      </c>
      <c r="AY238" s="1" t="inlineStr">
        <is>
          <t>ROZPOCET</t>
        </is>
      </c>
      <c r="BE238" s="31">
        <f>IF(N238="základná",J238,0)</f>
        <v/>
      </c>
      <c r="BF238" s="31">
        <f>IF(N238="znížená",J238,0)</f>
        <v/>
      </c>
      <c r="BG238" s="31">
        <f>IF(N238="zákl. prenesená",J238,0)</f>
        <v/>
      </c>
      <c r="BH238" s="31">
        <f>IF(N238="zníž. prenesená",J238,0)</f>
        <v/>
      </c>
      <c r="BI238" s="31">
        <f>IF(N238="nulová",J238,0)</f>
        <v/>
      </c>
      <c r="BJ238" s="1" t="inlineStr">
        <is>
          <t>2</t>
        </is>
      </c>
      <c r="BK238" s="31">
        <f>ROUND(I238*H238,2)</f>
        <v/>
      </c>
      <c r="BL238" s="1" t="inlineStr">
        <is>
          <t>64</t>
        </is>
      </c>
      <c r="BM238" s="1" t="inlineStr">
        <is>
          <t>-1814823769</t>
        </is>
      </c>
    </row>
    <row r="239">
      <c r="D239" s="79" t="inlineStr">
        <is>
          <t>VV</t>
        </is>
      </c>
      <c r="F239" s="80" t="inlineStr">
        <is>
          <t>byty podľa schémy RBx: FIA1 SV1, FIA2 až FIA7 X1 až X6, FIA10 DG a FIA12 TČE = 9 dvojpólových vývodov; FIA8 X7 je len v RB2, RB11 a RB20</t>
        </is>
      </c>
      <c r="AT239" s="1" t="inlineStr">
        <is>
          <t>VV</t>
        </is>
      </c>
      <c r="AU239" s="1" t="inlineStr">
        <is>
          <t>2</t>
        </is>
      </c>
      <c r="AV239" s="2" t="inlineStr">
        <is>
          <t>2</t>
        </is>
      </c>
      <c r="AW239" s="2" t="inlineStr">
        <is>
          <t>True</t>
        </is>
      </c>
      <c r="AX239" s="2" t="inlineStr">
        <is>
          <t>0</t>
        </is>
      </c>
      <c r="AY239" s="1" t="inlineStr">
        <is>
          <t>ROZPOCET</t>
        </is>
      </c>
    </row>
    <row r="240">
      <c r="D240" s="79" t="inlineStr">
        <is>
          <t>VV</t>
        </is>
      </c>
      <c r="F240" s="80" t="inlineStr">
        <is>
          <t>27 x 9 + 3 = 246</t>
        </is>
      </c>
      <c r="H240" s="101" t="n">
        <v>246</v>
      </c>
      <c r="AT240" s="1" t="inlineStr">
        <is>
          <t>VV</t>
        </is>
      </c>
      <c r="AU240" s="1" t="inlineStr">
        <is>
          <t>2</t>
        </is>
      </c>
      <c r="AV240" s="2" t="inlineStr">
        <is>
          <t>2</t>
        </is>
      </c>
      <c r="AW240" s="2" t="inlineStr">
        <is>
          <t>True</t>
        </is>
      </c>
      <c r="AX240" s="2" t="inlineStr">
        <is>
          <t>0</t>
        </is>
      </c>
      <c r="AY240" s="1" t="inlineStr">
        <is>
          <t>ROZPOCET</t>
        </is>
      </c>
    </row>
    <row r="241">
      <c r="D241" s="79" t="inlineStr">
        <is>
          <t>VV</t>
        </is>
      </c>
      <c r="F241" s="80" t="inlineStr">
        <is>
          <t>nebytové priestory: RSA 11 + RSB až RSK 36 = 47</t>
        </is>
      </c>
      <c r="H241" s="101" t="n">
        <v>47</v>
      </c>
      <c r="AT241" s="1" t="inlineStr">
        <is>
          <t>VV</t>
        </is>
      </c>
      <c r="AU241" s="1" t="inlineStr">
        <is>
          <t>2</t>
        </is>
      </c>
      <c r="AV241" s="2" t="inlineStr">
        <is>
          <t>2</t>
        </is>
      </c>
      <c r="AW241" s="2" t="inlineStr">
        <is>
          <t>True</t>
        </is>
      </c>
      <c r="AX241" s="2" t="inlineStr">
        <is>
          <t>0</t>
        </is>
      </c>
      <c r="AY241" s="1" t="inlineStr">
        <is>
          <t>ROZPOCET</t>
        </is>
      </c>
    </row>
    <row r="242">
      <c r="D242" s="79" t="inlineStr">
        <is>
          <t>VV</t>
        </is>
      </c>
      <c r="F242" s="80" t="inlineStr">
        <is>
          <t>246 + 47 = 293</t>
        </is>
      </c>
      <c r="H242" s="101" t="n">
        <v>293</v>
      </c>
      <c r="AT242" s="1" t="inlineStr">
        <is>
          <t>VV</t>
        </is>
      </c>
      <c r="AU242" s="1" t="inlineStr">
        <is>
          <t>2</t>
        </is>
      </c>
      <c r="AV242" s="2" t="inlineStr">
        <is>
          <t>2</t>
        </is>
      </c>
      <c r="AW242" s="2" t="inlineStr">
        <is>
          <t>True</t>
        </is>
      </c>
      <c r="AX242" s="2" t="inlineStr">
        <is>
          <t>1</t>
        </is>
      </c>
      <c r="AY242" s="1" t="inlineStr">
        <is>
          <t>ROZPOCET</t>
        </is>
      </c>
    </row>
    <row r="243" ht="24" customHeight="1">
      <c r="C243" s="82" t="inlineStr">
        <is>
          <t>41</t>
        </is>
      </c>
      <c r="D243" s="82" t="inlineStr">
        <is>
          <t>M</t>
        </is>
      </c>
      <c r="E243" s="83" t="inlineStr">
        <is>
          <t>358230000500.S</t>
        </is>
      </c>
      <c r="F243" s="84" t="inlineStr">
        <is>
          <t>Prúdový chránič s istením 1P+N, char. B, 16 A, 30 mA, 2 moduly</t>
        </is>
      </c>
      <c r="G243" s="85" t="inlineStr">
        <is>
          <t>ks</t>
        </is>
      </c>
      <c r="H243" s="102" t="n">
        <v>293</v>
      </c>
      <c r="I243" s="87" t="n">
        <v>52.13</v>
      </c>
      <c r="J243" s="87">
        <f>ROUND(I243*H243,2)</f>
        <v/>
      </c>
      <c r="K243" s="88" t="inlineStr">
        <is>
          <t>CENEKON 2026/02</t>
        </is>
      </c>
      <c r="N243" s="46" t="inlineStr">
        <is>
          <t>základná</t>
        </is>
      </c>
      <c r="O243" s="98" t="n">
        <v>0</v>
      </c>
      <c r="P243" s="98">
        <f>O243*H243</f>
        <v/>
      </c>
      <c r="Q243" s="98" t="n">
        <v>0.00025</v>
      </c>
      <c r="R243" s="98">
        <f>Q243*H243</f>
        <v/>
      </c>
      <c r="S243" s="98" t="n">
        <v>0</v>
      </c>
      <c r="T243" s="98">
        <f>S243*H243</f>
        <v/>
      </c>
      <c r="AR243" s="1" t="inlineStr">
        <is>
          <t>256</t>
        </is>
      </c>
      <c r="AT243" s="1" t="inlineStr">
        <is>
          <t>M</t>
        </is>
      </c>
      <c r="AU243" s="1" t="inlineStr">
        <is>
          <t>2</t>
        </is>
      </c>
      <c r="AY243" s="1" t="inlineStr">
        <is>
          <t>ROZPOCET</t>
        </is>
      </c>
      <c r="BE243" s="31">
        <f>IF(N243="základná",J243,0)</f>
        <v/>
      </c>
      <c r="BF243" s="31">
        <f>IF(N243="znížená",J243,0)</f>
        <v/>
      </c>
      <c r="BG243" s="31">
        <f>IF(N243="zákl. prenesená",J243,0)</f>
        <v/>
      </c>
      <c r="BH243" s="31">
        <f>IF(N243="zníž. prenesená",J243,0)</f>
        <v/>
      </c>
      <c r="BI243" s="31">
        <f>IF(N243="nulová",J243,0)</f>
        <v/>
      </c>
      <c r="BJ243" s="1" t="inlineStr">
        <is>
          <t>2</t>
        </is>
      </c>
      <c r="BK243" s="31">
        <f>ROUND(I243*H243,2)</f>
        <v/>
      </c>
      <c r="BL243" s="1" t="inlineStr">
        <is>
          <t>64</t>
        </is>
      </c>
      <c r="BM243" s="1" t="inlineStr">
        <is>
          <t>379266749</t>
        </is>
      </c>
    </row>
    <row r="244">
      <c r="D244" s="79" t="inlineStr">
        <is>
          <t>VV</t>
        </is>
      </c>
      <c r="F244" s="80" t="inlineStr">
        <is>
          <t>byty podľa schémy RBx: FIA1 SV1, FIA2 až FIA7 X1 až X6, FIA10 DG a FIA12 TČE = 9 dvojpólových vývodov; FIA8 X7 je len v RB2, RB11 a RB20</t>
        </is>
      </c>
      <c r="AT244" s="1" t="inlineStr">
        <is>
          <t>VV</t>
        </is>
      </c>
      <c r="AU244" s="1" t="inlineStr">
        <is>
          <t>2</t>
        </is>
      </c>
      <c r="AV244" s="2" t="inlineStr">
        <is>
          <t>2</t>
        </is>
      </c>
      <c r="AW244" s="2" t="inlineStr">
        <is>
          <t>True</t>
        </is>
      </c>
      <c r="AX244" s="2" t="inlineStr">
        <is>
          <t>0</t>
        </is>
      </c>
      <c r="AY244" s="1" t="inlineStr">
        <is>
          <t>ROZPOCET</t>
        </is>
      </c>
    </row>
    <row r="245">
      <c r="D245" s="79" t="inlineStr">
        <is>
          <t>VV</t>
        </is>
      </c>
      <c r="F245" s="80" t="inlineStr">
        <is>
          <t>27 x 9 + 3 = 246</t>
        </is>
      </c>
      <c r="H245" s="101" t="n">
        <v>246</v>
      </c>
      <c r="AT245" s="1" t="inlineStr">
        <is>
          <t>VV</t>
        </is>
      </c>
      <c r="AU245" s="1" t="inlineStr">
        <is>
          <t>2</t>
        </is>
      </c>
      <c r="AV245" s="2" t="inlineStr">
        <is>
          <t>2</t>
        </is>
      </c>
      <c r="AW245" s="2" t="inlineStr">
        <is>
          <t>True</t>
        </is>
      </c>
      <c r="AX245" s="2" t="inlineStr">
        <is>
          <t>0</t>
        </is>
      </c>
      <c r="AY245" s="1" t="inlineStr">
        <is>
          <t>ROZPOCET</t>
        </is>
      </c>
    </row>
    <row r="246">
      <c r="D246" s="79" t="inlineStr">
        <is>
          <t>VV</t>
        </is>
      </c>
      <c r="F246" s="80" t="inlineStr">
        <is>
          <t>nebytové priestory: RSA 11 + RSB až RSK 36 = 47</t>
        </is>
      </c>
      <c r="H246" s="101" t="n">
        <v>47</v>
      </c>
      <c r="AT246" s="1" t="inlineStr">
        <is>
          <t>VV</t>
        </is>
      </c>
      <c r="AU246" s="1" t="inlineStr">
        <is>
          <t>2</t>
        </is>
      </c>
      <c r="AV246" s="2" t="inlineStr">
        <is>
          <t>2</t>
        </is>
      </c>
      <c r="AW246" s="2" t="inlineStr">
        <is>
          <t>True</t>
        </is>
      </c>
      <c r="AX246" s="2" t="inlineStr">
        <is>
          <t>0</t>
        </is>
      </c>
      <c r="AY246" s="1" t="inlineStr">
        <is>
          <t>ROZPOCET</t>
        </is>
      </c>
    </row>
    <row r="247">
      <c r="D247" s="79" t="inlineStr">
        <is>
          <t>VV</t>
        </is>
      </c>
      <c r="F247" s="80" t="inlineStr">
        <is>
          <t>246 + 47 = 293</t>
        </is>
      </c>
      <c r="H247" s="101" t="n">
        <v>293</v>
      </c>
      <c r="AT247" s="1" t="inlineStr">
        <is>
          <t>VV</t>
        </is>
      </c>
      <c r="AU247" s="1" t="inlineStr">
        <is>
          <t>2</t>
        </is>
      </c>
      <c r="AV247" s="2" t="inlineStr">
        <is>
          <t>2</t>
        </is>
      </c>
      <c r="AW247" s="2" t="inlineStr">
        <is>
          <t>True</t>
        </is>
      </c>
      <c r="AX247" s="2" t="inlineStr">
        <is>
          <t>1</t>
        </is>
      </c>
      <c r="AY247" s="1" t="inlineStr">
        <is>
          <t>ROZPOCET</t>
        </is>
      </c>
    </row>
    <row r="248" ht="24" customHeight="1">
      <c r="C248" s="72" t="inlineStr">
        <is>
          <t>42</t>
        </is>
      </c>
      <c r="D248" s="72" t="inlineStr">
        <is>
          <t>K</t>
        </is>
      </c>
      <c r="E248" s="73" t="inlineStr">
        <is>
          <t>210120411.S</t>
        </is>
      </c>
      <c r="F248" s="74" t="inlineStr">
        <is>
          <t>Prúdový chránič štvorpólový 25 - 80 A - montáž</t>
        </is>
      </c>
      <c r="G248" s="75" t="inlineStr">
        <is>
          <t>ks</t>
        </is>
      </c>
      <c r="H248" s="100" t="n">
        <v>65</v>
      </c>
      <c r="I248" s="77" t="n">
        <v>10.38</v>
      </c>
      <c r="J248" s="77">
        <f>ROUND(I248*H248,2)</f>
        <v/>
      </c>
      <c r="K248" s="78" t="inlineStr">
        <is>
          <t>CENEKON 2026/02</t>
        </is>
      </c>
      <c r="N248" s="46" t="inlineStr">
        <is>
          <t>základná</t>
        </is>
      </c>
      <c r="O248" s="98" t="n">
        <v>0</v>
      </c>
      <c r="P248" s="98">
        <f>O248*H248</f>
        <v/>
      </c>
      <c r="Q248" s="98" t="n">
        <v>0</v>
      </c>
      <c r="R248" s="98">
        <f>Q248*H248</f>
        <v/>
      </c>
      <c r="S248" s="98" t="n">
        <v>0</v>
      </c>
      <c r="T248" s="98">
        <f>S248*H248</f>
        <v/>
      </c>
      <c r="AR248" s="1" t="inlineStr">
        <is>
          <t>64</t>
        </is>
      </c>
      <c r="AT248" s="1" t="inlineStr">
        <is>
          <t>K</t>
        </is>
      </c>
      <c r="AU248" s="1" t="inlineStr">
        <is>
          <t>2</t>
        </is>
      </c>
      <c r="AY248" s="1" t="inlineStr">
        <is>
          <t>ROZPOCET</t>
        </is>
      </c>
      <c r="BE248" s="31">
        <f>IF(N248="základná",J248,0)</f>
        <v/>
      </c>
      <c r="BF248" s="31">
        <f>IF(N248="znížená",J248,0)</f>
        <v/>
      </c>
      <c r="BG248" s="31">
        <f>IF(N248="zákl. prenesená",J248,0)</f>
        <v/>
      </c>
      <c r="BH248" s="31">
        <f>IF(N248="zníž. prenesená",J248,0)</f>
        <v/>
      </c>
      <c r="BI248" s="31">
        <f>IF(N248="nulová",J248,0)</f>
        <v/>
      </c>
      <c r="BJ248" s="1" t="inlineStr">
        <is>
          <t>2</t>
        </is>
      </c>
      <c r="BK248" s="31">
        <f>ROUND(I248*H248,2)</f>
        <v/>
      </c>
      <c r="BL248" s="1" t="inlineStr">
        <is>
          <t>64</t>
        </is>
      </c>
      <c r="BM248" s="1" t="inlineStr">
        <is>
          <t>1958285401</t>
        </is>
      </c>
    </row>
    <row r="249">
      <c r="D249" s="79" t="inlineStr">
        <is>
          <t>VV</t>
        </is>
      </c>
      <c r="F249" s="80" t="inlineStr">
        <is>
          <t>byty: 27 rozvádzačov x 2 štvorpólové vývody = 54</t>
        </is>
      </c>
      <c r="H249" s="101" t="n">
        <v>54</v>
      </c>
      <c r="AT249" s="1" t="inlineStr">
        <is>
          <t>VV</t>
        </is>
      </c>
      <c r="AU249" s="1" t="inlineStr">
        <is>
          <t>2</t>
        </is>
      </c>
      <c r="AV249" s="2" t="inlineStr">
        <is>
          <t>2</t>
        </is>
      </c>
      <c r="AW249" s="2" t="inlineStr">
        <is>
          <t>True</t>
        </is>
      </c>
      <c r="AX249" s="2" t="inlineStr">
        <is>
          <t>0</t>
        </is>
      </c>
      <c r="AY249" s="1" t="inlineStr">
        <is>
          <t>ROZPOCET</t>
        </is>
      </c>
    </row>
    <row r="250">
      <c r="D250" s="79" t="inlineStr">
        <is>
          <t>VV</t>
        </is>
      </c>
      <c r="F250" s="80" t="inlineStr">
        <is>
          <t>nebytové priestory: RSA 1 + RSB až RSK 10 = 11</t>
        </is>
      </c>
      <c r="H250" s="101" t="n">
        <v>11</v>
      </c>
      <c r="AT250" s="1" t="inlineStr">
        <is>
          <t>VV</t>
        </is>
      </c>
      <c r="AU250" s="1" t="inlineStr">
        <is>
          <t>2</t>
        </is>
      </c>
      <c r="AV250" s="2" t="inlineStr">
        <is>
          <t>2</t>
        </is>
      </c>
      <c r="AW250" s="2" t="inlineStr">
        <is>
          <t>True</t>
        </is>
      </c>
      <c r="AX250" s="2" t="inlineStr">
        <is>
          <t>0</t>
        </is>
      </c>
      <c r="AY250" s="1" t="inlineStr">
        <is>
          <t>ROZPOCET</t>
        </is>
      </c>
    </row>
    <row r="251">
      <c r="D251" s="79" t="inlineStr">
        <is>
          <t>VV</t>
        </is>
      </c>
      <c r="F251" s="80" t="inlineStr">
        <is>
          <t>54 + 11 = 65</t>
        </is>
      </c>
      <c r="H251" s="101" t="n">
        <v>65</v>
      </c>
      <c r="AT251" s="1" t="inlineStr">
        <is>
          <t>VV</t>
        </is>
      </c>
      <c r="AU251" s="1" t="inlineStr">
        <is>
          <t>2</t>
        </is>
      </c>
      <c r="AV251" s="2" t="inlineStr">
        <is>
          <t>2</t>
        </is>
      </c>
      <c r="AW251" s="2" t="inlineStr">
        <is>
          <t>True</t>
        </is>
      </c>
      <c r="AX251" s="2" t="inlineStr">
        <is>
          <t>1</t>
        </is>
      </c>
      <c r="AY251" s="1" t="inlineStr">
        <is>
          <t>ROZPOCET</t>
        </is>
      </c>
    </row>
    <row r="252" ht="36" customHeight="1">
      <c r="C252" s="72" t="inlineStr">
        <is>
          <t>43</t>
        </is>
      </c>
      <c r="D252" s="72" t="inlineStr">
        <is>
          <t>K</t>
        </is>
      </c>
      <c r="E252" s="73" t="inlineStr">
        <is>
          <t>210110403.S</t>
        </is>
      </c>
      <c r="F252" s="74" t="inlineStr">
        <is>
          <t>Montáž modulárneho vypínača (odpínača) 3P do 63 A na DIN lištu - hlavný vypínač Q1 podružného rozvádzača</t>
        </is>
      </c>
      <c r="G252" s="75" t="inlineStr">
        <is>
          <t>ks</t>
        </is>
      </c>
      <c r="H252" s="100" t="n">
        <v>38</v>
      </c>
      <c r="I252" s="77" t="n">
        <v>8.93</v>
      </c>
      <c r="J252" s="77">
        <f>ROUND(I252*H252,2)</f>
        <v/>
      </c>
      <c r="K252" s="78" t="inlineStr">
        <is>
          <t>CENEKON 2026/02</t>
        </is>
      </c>
      <c r="N252" s="46" t="inlineStr">
        <is>
          <t>základná</t>
        </is>
      </c>
      <c r="O252" s="98" t="n">
        <v>0</v>
      </c>
      <c r="P252" s="98">
        <f>O252*H252</f>
        <v/>
      </c>
      <c r="Q252" s="98" t="n">
        <v>0</v>
      </c>
      <c r="R252" s="98">
        <f>Q252*H252</f>
        <v/>
      </c>
      <c r="S252" s="98" t="n">
        <v>0</v>
      </c>
      <c r="T252" s="98">
        <f>S252*H252</f>
        <v/>
      </c>
      <c r="AR252" s="1" t="inlineStr">
        <is>
          <t>64</t>
        </is>
      </c>
      <c r="AT252" s="1" t="inlineStr">
        <is>
          <t>K</t>
        </is>
      </c>
      <c r="AU252" s="1" t="inlineStr">
        <is>
          <t>2</t>
        </is>
      </c>
      <c r="AY252" s="1" t="inlineStr">
        <is>
          <t>ROZPOCET</t>
        </is>
      </c>
      <c r="BE252" s="31">
        <f>IF(N252="základná",J252,0)</f>
        <v/>
      </c>
      <c r="BF252" s="31">
        <f>IF(N252="znížená",J252,0)</f>
        <v/>
      </c>
      <c r="BG252" s="31">
        <f>IF(N252="zákl. prenesená",J252,0)</f>
        <v/>
      </c>
      <c r="BH252" s="31">
        <f>IF(N252="zníž. prenesená",J252,0)</f>
        <v/>
      </c>
      <c r="BI252" s="31">
        <f>IF(N252="nulová",J252,0)</f>
        <v/>
      </c>
      <c r="BJ252" s="1" t="inlineStr">
        <is>
          <t>2</t>
        </is>
      </c>
      <c r="BK252" s="31">
        <f>ROUND(I252*H252,2)</f>
        <v/>
      </c>
      <c r="BL252" s="1" t="inlineStr">
        <is>
          <t>64</t>
        </is>
      </c>
      <c r="BM252" s="1" t="inlineStr">
        <is>
          <t>804747633</t>
        </is>
      </c>
    </row>
    <row r="253">
      <c r="D253" s="79" t="inlineStr">
        <is>
          <t>VV</t>
        </is>
      </c>
      <c r="F253" s="80" t="inlineStr">
        <is>
          <t>27 bytových rozvádzačov + 11 rozvádzačov nebytových priestorov = 38</t>
        </is>
      </c>
      <c r="H253" s="101" t="n">
        <v>38</v>
      </c>
      <c r="AT253" s="1" t="inlineStr">
        <is>
          <t>VV</t>
        </is>
      </c>
      <c r="AU253" s="1" t="inlineStr">
        <is>
          <t>2</t>
        </is>
      </c>
      <c r="AV253" s="2" t="inlineStr">
        <is>
          <t>2</t>
        </is>
      </c>
      <c r="AW253" s="2" t="inlineStr">
        <is>
          <t>True</t>
        </is>
      </c>
      <c r="AX253" s="2" t="inlineStr">
        <is>
          <t>1</t>
        </is>
      </c>
      <c r="AY253" s="1" t="inlineStr">
        <is>
          <t>ROZPOCET</t>
        </is>
      </c>
    </row>
    <row r="254" ht="24" customHeight="1">
      <c r="C254" s="72" t="inlineStr">
        <is>
          <t>44</t>
        </is>
      </c>
      <c r="D254" s="72" t="inlineStr">
        <is>
          <t>K</t>
        </is>
      </c>
      <c r="E254" s="73" t="inlineStr">
        <is>
          <t>210120420.S</t>
        </is>
      </c>
      <c r="F254" s="74" t="inlineStr">
        <is>
          <t>Zvodič prepätia typ 1 (triedy B), 3-pól, 3+1-pól - montáž</t>
        </is>
      </c>
      <c r="G254" s="75" t="inlineStr">
        <is>
          <t>ks</t>
        </is>
      </c>
      <c r="H254" s="100" t="n">
        <v>38</v>
      </c>
      <c r="I254" s="77" t="n">
        <v>12.55</v>
      </c>
      <c r="J254" s="77">
        <f>ROUND(I254*H254,2)</f>
        <v/>
      </c>
      <c r="K254" s="78" t="inlineStr">
        <is>
          <t>CENEKON 2026/02</t>
        </is>
      </c>
      <c r="N254" s="46" t="inlineStr">
        <is>
          <t>základná</t>
        </is>
      </c>
      <c r="O254" s="98" t="n">
        <v>0</v>
      </c>
      <c r="P254" s="98">
        <f>O254*H254</f>
        <v/>
      </c>
      <c r="Q254" s="98" t="n">
        <v>0</v>
      </c>
      <c r="R254" s="98">
        <f>Q254*H254</f>
        <v/>
      </c>
      <c r="S254" s="98" t="n">
        <v>0</v>
      </c>
      <c r="T254" s="98">
        <f>S254*H254</f>
        <v/>
      </c>
      <c r="AR254" s="1" t="inlineStr">
        <is>
          <t>64</t>
        </is>
      </c>
      <c r="AT254" s="1" t="inlineStr">
        <is>
          <t>K</t>
        </is>
      </c>
      <c r="AU254" s="1" t="inlineStr">
        <is>
          <t>2</t>
        </is>
      </c>
      <c r="AY254" s="1" t="inlineStr">
        <is>
          <t>ROZPOCET</t>
        </is>
      </c>
      <c r="BE254" s="31">
        <f>IF(N254="základná",J254,0)</f>
        <v/>
      </c>
      <c r="BF254" s="31">
        <f>IF(N254="znížená",J254,0)</f>
        <v/>
      </c>
      <c r="BG254" s="31">
        <f>IF(N254="zákl. prenesená",J254,0)</f>
        <v/>
      </c>
      <c r="BH254" s="31">
        <f>IF(N254="zníž. prenesená",J254,0)</f>
        <v/>
      </c>
      <c r="BI254" s="31">
        <f>IF(N254="nulová",J254,0)</f>
        <v/>
      </c>
      <c r="BJ254" s="1" t="inlineStr">
        <is>
          <t>2</t>
        </is>
      </c>
      <c r="BK254" s="31">
        <f>ROUND(I254*H254,2)</f>
        <v/>
      </c>
      <c r="BL254" s="1" t="inlineStr">
        <is>
          <t>64</t>
        </is>
      </c>
      <c r="BM254" s="1" t="inlineStr">
        <is>
          <t>266692806</t>
        </is>
      </c>
    </row>
    <row r="255">
      <c r="D255" s="79" t="inlineStr">
        <is>
          <t>VV</t>
        </is>
      </c>
      <c r="F255" s="80" t="inlineStr">
        <is>
          <t>1 ks na každý z 38 podružných rozvádzačov</t>
        </is>
      </c>
      <c r="H255" s="101" t="n">
        <v>38</v>
      </c>
      <c r="AT255" s="1" t="inlineStr">
        <is>
          <t>VV</t>
        </is>
      </c>
      <c r="AU255" s="1" t="inlineStr">
        <is>
          <t>2</t>
        </is>
      </c>
      <c r="AV255" s="2" t="inlineStr">
        <is>
          <t>2</t>
        </is>
      </c>
      <c r="AW255" s="2" t="inlineStr">
        <is>
          <t>True</t>
        </is>
      </c>
      <c r="AX255" s="2" t="inlineStr">
        <is>
          <t>1</t>
        </is>
      </c>
      <c r="AY255" s="1" t="inlineStr">
        <is>
          <t>ROZPOCET</t>
        </is>
      </c>
    </row>
    <row r="256" ht="24" customHeight="1">
      <c r="C256" s="82" t="inlineStr">
        <is>
          <t>45</t>
        </is>
      </c>
      <c r="D256" s="82" t="inlineStr">
        <is>
          <t>M</t>
        </is>
      </c>
      <c r="E256" s="83" t="inlineStr">
        <is>
          <t>358220041500.S</t>
        </is>
      </c>
      <c r="F256" s="84" t="inlineStr">
        <is>
          <t>Istiaci modulárny vypínač 3P-400 V, 40 A, 3 moduly - hlavný vypínač Q1 podružného rozvádzača</t>
        </is>
      </c>
      <c r="G256" s="85" t="inlineStr">
        <is>
          <t>ks</t>
        </is>
      </c>
      <c r="H256" s="102" t="n">
        <v>38</v>
      </c>
      <c r="I256" s="87" t="n">
        <v>27.66</v>
      </c>
      <c r="J256" s="87">
        <f>ROUND(I256*H256,2)</f>
        <v/>
      </c>
      <c r="K256" s="88" t="inlineStr">
        <is>
          <t>CENEKON 2026/02</t>
        </is>
      </c>
      <c r="N256" s="46" t="inlineStr">
        <is>
          <t>základná</t>
        </is>
      </c>
      <c r="O256" s="98" t="n">
        <v>0</v>
      </c>
      <c r="P256" s="98">
        <f>O256*H256</f>
        <v/>
      </c>
      <c r="Q256" s="98" t="n">
        <v>0.00042</v>
      </c>
      <c r="R256" s="98">
        <f>Q256*H256</f>
        <v/>
      </c>
      <c r="S256" s="98" t="n">
        <v>0</v>
      </c>
      <c r="T256" s="98">
        <f>S256*H256</f>
        <v/>
      </c>
      <c r="AR256" s="1" t="inlineStr">
        <is>
          <t>256</t>
        </is>
      </c>
      <c r="AT256" s="1" t="inlineStr">
        <is>
          <t>M</t>
        </is>
      </c>
      <c r="AU256" s="1" t="inlineStr">
        <is>
          <t>2</t>
        </is>
      </c>
      <c r="AY256" s="1" t="inlineStr">
        <is>
          <t>ROZPOCET</t>
        </is>
      </c>
      <c r="BE256" s="31">
        <f>IF(N256="základná",J256,0)</f>
        <v/>
      </c>
      <c r="BF256" s="31">
        <f>IF(N256="znížená",J256,0)</f>
        <v/>
      </c>
      <c r="BG256" s="31">
        <f>IF(N256="zákl. prenesená",J256,0)</f>
        <v/>
      </c>
      <c r="BH256" s="31">
        <f>IF(N256="zníž. prenesená",J256,0)</f>
        <v/>
      </c>
      <c r="BI256" s="31">
        <f>IF(N256="nulová",J256,0)</f>
        <v/>
      </c>
      <c r="BJ256" s="1" t="inlineStr">
        <is>
          <t>2</t>
        </is>
      </c>
      <c r="BK256" s="31">
        <f>ROUND(I256*H256,2)</f>
        <v/>
      </c>
      <c r="BL256" s="1" t="inlineStr">
        <is>
          <t>64</t>
        </is>
      </c>
      <c r="BM256" s="1" t="inlineStr">
        <is>
          <t>1384948541</t>
        </is>
      </c>
    </row>
    <row r="257">
      <c r="D257" s="79" t="inlineStr">
        <is>
          <t>VV</t>
        </is>
      </c>
      <c r="F257" s="80" t="inlineStr">
        <is>
          <t>zhodné s počtom hlavných vypínačov rozvádzačov = 38</t>
        </is>
      </c>
      <c r="H257" s="101" t="n">
        <v>38</v>
      </c>
      <c r="AT257" s="1" t="inlineStr">
        <is>
          <t>VV</t>
        </is>
      </c>
      <c r="AU257" s="1" t="inlineStr">
        <is>
          <t>2</t>
        </is>
      </c>
      <c r="AV257" s="2" t="inlineStr">
        <is>
          <t>2</t>
        </is>
      </c>
      <c r="AW257" s="2" t="inlineStr">
        <is>
          <t>True</t>
        </is>
      </c>
      <c r="AX257" s="2" t="inlineStr">
        <is>
          <t>1</t>
        </is>
      </c>
      <c r="AY257" s="1" t="inlineStr">
        <is>
          <t>ROZPOCET</t>
        </is>
      </c>
    </row>
    <row r="258" ht="24" customHeight="1">
      <c r="C258" s="82" t="inlineStr">
        <is>
          <t>46</t>
        </is>
      </c>
      <c r="D258" s="82" t="inlineStr">
        <is>
          <t>M</t>
        </is>
      </c>
      <c r="E258" s="83" t="inlineStr">
        <is>
          <t>358240002944.S</t>
        </is>
      </c>
      <c r="F258" s="84" t="inlineStr">
        <is>
          <t>Kombinovaný zvodič bleskových prúdov a prepätia 4P, typ 1+2, 12,5 kA - podružný rozvádzač</t>
        </is>
      </c>
      <c r="G258" s="85" t="inlineStr">
        <is>
          <t>ks</t>
        </is>
      </c>
      <c r="H258" s="102" t="n">
        <v>38</v>
      </c>
      <c r="I258" s="87" t="n">
        <v>279.38</v>
      </c>
      <c r="J258" s="87">
        <f>ROUND(I258*H258,2)</f>
        <v/>
      </c>
      <c r="K258" s="88" t="inlineStr">
        <is>
          <t>CENEKON 2026/02</t>
        </is>
      </c>
      <c r="N258" s="46" t="inlineStr">
        <is>
          <t>základná</t>
        </is>
      </c>
      <c r="O258" s="98" t="n">
        <v>0</v>
      </c>
      <c r="P258" s="98">
        <f>O258*H258</f>
        <v/>
      </c>
      <c r="Q258" s="98" t="n">
        <v>0.00075</v>
      </c>
      <c r="R258" s="98">
        <f>Q258*H258</f>
        <v/>
      </c>
      <c r="S258" s="98" t="n">
        <v>0</v>
      </c>
      <c r="T258" s="98">
        <f>S258*H258</f>
        <v/>
      </c>
      <c r="AR258" s="1" t="inlineStr">
        <is>
          <t>256</t>
        </is>
      </c>
      <c r="AT258" s="1" t="inlineStr">
        <is>
          <t>M</t>
        </is>
      </c>
      <c r="AU258" s="1" t="inlineStr">
        <is>
          <t>2</t>
        </is>
      </c>
      <c r="AY258" s="1" t="inlineStr">
        <is>
          <t>ROZPOCET</t>
        </is>
      </c>
      <c r="BE258" s="31">
        <f>IF(N258="základná",J258,0)</f>
        <v/>
      </c>
      <c r="BF258" s="31">
        <f>IF(N258="znížená",J258,0)</f>
        <v/>
      </c>
      <c r="BG258" s="31">
        <f>IF(N258="zákl. prenesená",J258,0)</f>
        <v/>
      </c>
      <c r="BH258" s="31">
        <f>IF(N258="zníž. prenesená",J258,0)</f>
        <v/>
      </c>
      <c r="BI258" s="31">
        <f>IF(N258="nulová",J258,0)</f>
        <v/>
      </c>
      <c r="BJ258" s="1" t="inlineStr">
        <is>
          <t>2</t>
        </is>
      </c>
      <c r="BK258" s="31">
        <f>ROUND(I258*H258,2)</f>
        <v/>
      </c>
      <c r="BL258" s="1" t="inlineStr">
        <is>
          <t>64</t>
        </is>
      </c>
      <c r="BM258" s="1" t="inlineStr">
        <is>
          <t>1991067203</t>
        </is>
      </c>
    </row>
    <row r="259">
      <c r="D259" s="79" t="inlineStr">
        <is>
          <t>VV</t>
        </is>
      </c>
      <c r="F259" s="80" t="inlineStr">
        <is>
          <t>zhodné s počtom zvodičov v rozvádzačoch = 38</t>
        </is>
      </c>
      <c r="H259" s="101" t="n">
        <v>38</v>
      </c>
      <c r="AT259" s="1" t="inlineStr">
        <is>
          <t>VV</t>
        </is>
      </c>
      <c r="AU259" s="1" t="inlineStr">
        <is>
          <t>2</t>
        </is>
      </c>
      <c r="AV259" s="2" t="inlineStr">
        <is>
          <t>2</t>
        </is>
      </c>
      <c r="AW259" s="2" t="inlineStr">
        <is>
          <t>True</t>
        </is>
      </c>
      <c r="AX259" s="2" t="inlineStr">
        <is>
          <t>1</t>
        </is>
      </c>
      <c r="AY259" s="1" t="inlineStr">
        <is>
          <t>ROZPOCET</t>
        </is>
      </c>
    </row>
    <row r="260" ht="24" customHeight="1">
      <c r="C260" s="82" t="inlineStr">
        <is>
          <t>47</t>
        </is>
      </c>
      <c r="D260" s="82" t="inlineStr">
        <is>
          <t>M</t>
        </is>
      </c>
      <c r="E260" s="83" t="inlineStr">
        <is>
          <t>358230017400</t>
        </is>
      </c>
      <c r="F260" s="84" t="inlineStr">
        <is>
          <t>Prúdový chránič 4P, 40 A, 30 mA, typ AC, 4 moduly</t>
        </is>
      </c>
      <c r="G260" s="85" t="inlineStr">
        <is>
          <t>ks</t>
        </is>
      </c>
      <c r="H260" s="102" t="n">
        <v>65</v>
      </c>
      <c r="I260" s="87" t="n">
        <v>48.8</v>
      </c>
      <c r="J260" s="87">
        <f>ROUND(I260*H260,2)</f>
        <v/>
      </c>
      <c r="K260" s="88" t="inlineStr">
        <is>
          <t>CENEKON 2026/02</t>
        </is>
      </c>
      <c r="N260" s="46" t="inlineStr">
        <is>
          <t>základná</t>
        </is>
      </c>
      <c r="O260" s="98" t="n">
        <v>0</v>
      </c>
      <c r="P260" s="98">
        <f>O260*H260</f>
        <v/>
      </c>
      <c r="Q260" s="98" t="n">
        <v>0.00035</v>
      </c>
      <c r="R260" s="98">
        <f>Q260*H260</f>
        <v/>
      </c>
      <c r="S260" s="98" t="n">
        <v>0</v>
      </c>
      <c r="T260" s="98">
        <f>S260*H260</f>
        <v/>
      </c>
      <c r="AR260" s="1" t="inlineStr">
        <is>
          <t>256</t>
        </is>
      </c>
      <c r="AT260" s="1" t="inlineStr">
        <is>
          <t>M</t>
        </is>
      </c>
      <c r="AU260" s="1" t="inlineStr">
        <is>
          <t>2</t>
        </is>
      </c>
      <c r="AY260" s="1" t="inlineStr">
        <is>
          <t>ROZPOCET</t>
        </is>
      </c>
      <c r="BE260" s="31">
        <f>IF(N260="základná",J260,0)</f>
        <v/>
      </c>
      <c r="BF260" s="31">
        <f>IF(N260="znížená",J260,0)</f>
        <v/>
      </c>
      <c r="BG260" s="31">
        <f>IF(N260="zákl. prenesená",J260,0)</f>
        <v/>
      </c>
      <c r="BH260" s="31">
        <f>IF(N260="zníž. prenesená",J260,0)</f>
        <v/>
      </c>
      <c r="BI260" s="31">
        <f>IF(N260="nulová",J260,0)</f>
        <v/>
      </c>
      <c r="BJ260" s="1" t="inlineStr">
        <is>
          <t>2</t>
        </is>
      </c>
      <c r="BK260" s="31">
        <f>ROUND(I260*H260,2)</f>
        <v/>
      </c>
      <c r="BL260" s="1" t="inlineStr">
        <is>
          <t>64</t>
        </is>
      </c>
      <c r="BM260" s="1" t="inlineStr">
        <is>
          <t>-733545041</t>
        </is>
      </c>
    </row>
    <row r="261">
      <c r="D261" s="79" t="inlineStr">
        <is>
          <t>VV</t>
        </is>
      </c>
      <c r="F261" s="80" t="inlineStr">
        <is>
          <t>byty: 27 rozvádzačov x 2 štvorpólové vývody = 54</t>
        </is>
      </c>
      <c r="H261" s="101" t="n">
        <v>54</v>
      </c>
      <c r="AT261" s="1" t="inlineStr">
        <is>
          <t>VV</t>
        </is>
      </c>
      <c r="AU261" s="1" t="inlineStr">
        <is>
          <t>2</t>
        </is>
      </c>
      <c r="AV261" s="2" t="inlineStr">
        <is>
          <t>2</t>
        </is>
      </c>
      <c r="AW261" s="2" t="inlineStr">
        <is>
          <t>True</t>
        </is>
      </c>
      <c r="AX261" s="2" t="inlineStr">
        <is>
          <t>0</t>
        </is>
      </c>
      <c r="AY261" s="1" t="inlineStr">
        <is>
          <t>ROZPOCET</t>
        </is>
      </c>
    </row>
    <row r="262">
      <c r="D262" s="79" t="inlineStr">
        <is>
          <t>VV</t>
        </is>
      </c>
      <c r="F262" s="80" t="inlineStr">
        <is>
          <t>nebytové priestory: RSA 1 + RSB až RSK 10 = 11</t>
        </is>
      </c>
      <c r="H262" s="101" t="n">
        <v>11</v>
      </c>
      <c r="AT262" s="1" t="inlineStr">
        <is>
          <t>VV</t>
        </is>
      </c>
      <c r="AU262" s="1" t="inlineStr">
        <is>
          <t>2</t>
        </is>
      </c>
      <c r="AV262" s="2" t="inlineStr">
        <is>
          <t>2</t>
        </is>
      </c>
      <c r="AW262" s="2" t="inlineStr">
        <is>
          <t>True</t>
        </is>
      </c>
      <c r="AX262" s="2" t="inlineStr">
        <is>
          <t>0</t>
        </is>
      </c>
      <c r="AY262" s="1" t="inlineStr">
        <is>
          <t>ROZPOCET</t>
        </is>
      </c>
    </row>
    <row r="263">
      <c r="D263" s="79" t="inlineStr">
        <is>
          <t>VV</t>
        </is>
      </c>
      <c r="F263" s="80" t="inlineStr">
        <is>
          <t>54 + 11 = 65</t>
        </is>
      </c>
      <c r="H263" s="101" t="n">
        <v>65</v>
      </c>
      <c r="AT263" s="1" t="inlineStr">
        <is>
          <t>VV</t>
        </is>
      </c>
      <c r="AU263" s="1" t="inlineStr">
        <is>
          <t>2</t>
        </is>
      </c>
      <c r="AV263" s="2" t="inlineStr">
        <is>
          <t>2</t>
        </is>
      </c>
      <c r="AW263" s="2" t="inlineStr">
        <is>
          <t>True</t>
        </is>
      </c>
      <c r="AX263" s="2" t="inlineStr">
        <is>
          <t>1</t>
        </is>
      </c>
      <c r="AY263" s="1" t="inlineStr">
        <is>
          <t>ROZPOCET</t>
        </is>
      </c>
    </row>
    <row r="264" ht="24" customHeight="1">
      <c r="C264" s="82" t="inlineStr">
        <is>
          <t>48</t>
        </is>
      </c>
      <c r="D264" s="82" t="inlineStr">
        <is>
          <t>M</t>
        </is>
      </c>
      <c r="E264" s="83" t="inlineStr">
        <is>
          <t>345610005000.S</t>
        </is>
      </c>
      <c r="F264" s="84" t="inlineStr">
        <is>
          <t>Svorkovnica ekvipotencionálna EPS 3, z PP</t>
        </is>
      </c>
      <c r="G264" s="85" t="inlineStr">
        <is>
          <t>ks</t>
        </is>
      </c>
      <c r="H264" s="102" t="n">
        <v>38</v>
      </c>
      <c r="I264" s="87" t="n">
        <v>22.02</v>
      </c>
      <c r="J264" s="87">
        <f>ROUND(I264*H264,2)</f>
        <v/>
      </c>
      <c r="K264" s="88" t="inlineStr">
        <is>
          <t>CENEKON 2026/02</t>
        </is>
      </c>
      <c r="N264" s="46" t="inlineStr">
        <is>
          <t>základná</t>
        </is>
      </c>
      <c r="O264" s="98" t="n">
        <v>0</v>
      </c>
      <c r="P264" s="98">
        <f>O264*H264</f>
        <v/>
      </c>
      <c r="Q264" s="98" t="n">
        <v>0.00014</v>
      </c>
      <c r="R264" s="98">
        <f>Q264*H264</f>
        <v/>
      </c>
      <c r="S264" s="98" t="n">
        <v>0</v>
      </c>
      <c r="T264" s="98">
        <f>S264*H264</f>
        <v/>
      </c>
      <c r="AR264" s="1" t="inlineStr">
        <is>
          <t>256</t>
        </is>
      </c>
      <c r="AT264" s="1" t="inlineStr">
        <is>
          <t>M</t>
        </is>
      </c>
      <c r="AU264" s="1" t="inlineStr">
        <is>
          <t>2</t>
        </is>
      </c>
      <c r="AY264" s="1" t="inlineStr">
        <is>
          <t>ROZPOCET</t>
        </is>
      </c>
      <c r="BE264" s="31">
        <f>IF(N264="základná",J264,0)</f>
        <v/>
      </c>
      <c r="BF264" s="31">
        <f>IF(N264="znížená",J264,0)</f>
        <v/>
      </c>
      <c r="BG264" s="31">
        <f>IF(N264="zákl. prenesená",J264,0)</f>
        <v/>
      </c>
      <c r="BH264" s="31">
        <f>IF(N264="zníž. prenesená",J264,0)</f>
        <v/>
      </c>
      <c r="BI264" s="31">
        <f>IF(N264="nulová",J264,0)</f>
        <v/>
      </c>
      <c r="BJ264" s="1" t="inlineStr">
        <is>
          <t>2</t>
        </is>
      </c>
      <c r="BK264" s="31">
        <f>ROUND(I264*H264,2)</f>
        <v/>
      </c>
      <c r="BL264" s="1" t="inlineStr">
        <is>
          <t>64</t>
        </is>
      </c>
      <c r="BM264" s="1" t="inlineStr">
        <is>
          <t>-1617980867</t>
        </is>
      </c>
    </row>
    <row r="265">
      <c r="D265" s="79" t="inlineStr">
        <is>
          <t>VV</t>
        </is>
      </c>
      <c r="F265" s="80" t="inlineStr">
        <is>
          <t>zhodné s počtom podružných ochranných prípojníc = 38 ks</t>
        </is>
      </c>
      <c r="H265" s="101" t="n">
        <v>38</v>
      </c>
      <c r="AT265" s="1" t="inlineStr">
        <is>
          <t>VV</t>
        </is>
      </c>
      <c r="AU265" s="1" t="inlineStr">
        <is>
          <t>2</t>
        </is>
      </c>
      <c r="AV265" s="2" t="inlineStr">
        <is>
          <t>2</t>
        </is>
      </c>
      <c r="AW265" s="2" t="inlineStr">
        <is>
          <t>True</t>
        </is>
      </c>
      <c r="AX265" s="2" t="inlineStr">
        <is>
          <t>1</t>
        </is>
      </c>
      <c r="AY265" s="1" t="inlineStr">
        <is>
          <t>ROZPOCET</t>
        </is>
      </c>
    </row>
    <row r="266" ht="24" customHeight="1">
      <c r="C266" s="82" t="inlineStr">
        <is>
          <t>49</t>
        </is>
      </c>
      <c r="D266" s="82" t="inlineStr">
        <is>
          <t>M</t>
        </is>
      </c>
      <c r="E266" s="83" t="inlineStr">
        <is>
          <t>345410000200.S</t>
        </is>
      </c>
      <c r="F266" s="84" t="inlineStr">
        <is>
          <t>Krabica odbočná z PVC s viečkom pod omietku KO 100 E, šxvxh 128x128x70 mm</t>
        </is>
      </c>
      <c r="G266" s="85" t="inlineStr">
        <is>
          <t>ks</t>
        </is>
      </c>
      <c r="H266" s="102" t="n">
        <v>38</v>
      </c>
      <c r="I266" s="87" t="n">
        <v>3.22</v>
      </c>
      <c r="J266" s="87">
        <f>ROUND(I266*H266,2)</f>
        <v/>
      </c>
      <c r="K266" s="88" t="inlineStr">
        <is>
          <t>CENEKON 2026/02</t>
        </is>
      </c>
      <c r="N266" s="46" t="inlineStr">
        <is>
          <t>základná</t>
        </is>
      </c>
      <c r="O266" s="98" t="n">
        <v>0</v>
      </c>
      <c r="P266" s="98">
        <f>O266*H266</f>
        <v/>
      </c>
      <c r="Q266" s="98" t="n">
        <v>0.0002</v>
      </c>
      <c r="R266" s="98">
        <f>Q266*H266</f>
        <v/>
      </c>
      <c r="S266" s="98" t="n">
        <v>0</v>
      </c>
      <c r="T266" s="98">
        <f>S266*H266</f>
        <v/>
      </c>
      <c r="AR266" s="1" t="inlineStr">
        <is>
          <t>256</t>
        </is>
      </c>
      <c r="AT266" s="1" t="inlineStr">
        <is>
          <t>M</t>
        </is>
      </c>
      <c r="AU266" s="1" t="inlineStr">
        <is>
          <t>2</t>
        </is>
      </c>
      <c r="AY266" s="1" t="inlineStr">
        <is>
          <t>ROZPOCET</t>
        </is>
      </c>
      <c r="BE266" s="31">
        <f>IF(N266="základná",J266,0)</f>
        <v/>
      </c>
      <c r="BF266" s="31">
        <f>IF(N266="znížená",J266,0)</f>
        <v/>
      </c>
      <c r="BG266" s="31">
        <f>IF(N266="zákl. prenesená",J266,0)</f>
        <v/>
      </c>
      <c r="BH266" s="31">
        <f>IF(N266="zníž. prenesená",J266,0)</f>
        <v/>
      </c>
      <c r="BI266" s="31">
        <f>IF(N266="nulová",J266,0)</f>
        <v/>
      </c>
      <c r="BJ266" s="1" t="inlineStr">
        <is>
          <t>2</t>
        </is>
      </c>
      <c r="BK266" s="31">
        <f>ROUND(I266*H266,2)</f>
        <v/>
      </c>
      <c r="BL266" s="1" t="inlineStr">
        <is>
          <t>64</t>
        </is>
      </c>
      <c r="BM266" s="1" t="inlineStr">
        <is>
          <t>-1452301620</t>
        </is>
      </c>
    </row>
    <row r="267">
      <c r="D267" s="79" t="inlineStr">
        <is>
          <t>VV</t>
        </is>
      </c>
      <c r="F267" s="80" t="inlineStr">
        <is>
          <t>krabica k svorkovnici EPS 3 = 38 ks</t>
        </is>
      </c>
      <c r="H267" s="101" t="n">
        <v>38</v>
      </c>
      <c r="AT267" s="1" t="inlineStr">
        <is>
          <t>VV</t>
        </is>
      </c>
      <c r="AU267" s="1" t="inlineStr">
        <is>
          <t>2</t>
        </is>
      </c>
      <c r="AV267" s="2" t="inlineStr">
        <is>
          <t>2</t>
        </is>
      </c>
      <c r="AW267" s="2" t="inlineStr">
        <is>
          <t>True</t>
        </is>
      </c>
      <c r="AX267" s="2" t="inlineStr">
        <is>
          <t>1</t>
        </is>
      </c>
      <c r="AY267" s="1" t="inlineStr">
        <is>
          <t>ROZPOCET</t>
        </is>
      </c>
    </row>
    <row r="268" ht="24" customHeight="1">
      <c r="C268" s="82" t="inlineStr">
        <is>
          <t>50</t>
        </is>
      </c>
      <c r="D268" s="82" t="inlineStr">
        <is>
          <t>M</t>
        </is>
      </c>
      <c r="E268" s="83" t="inlineStr">
        <is>
          <t>345610005100.S</t>
        </is>
      </c>
      <c r="F268" s="84" t="inlineStr">
        <is>
          <t>Svorkovnica ekvipotencionálna EPS 2, z PP</t>
        </is>
      </c>
      <c r="G268" s="85" t="inlineStr">
        <is>
          <t>ks</t>
        </is>
      </c>
      <c r="H268" s="102" t="n">
        <v>1</v>
      </c>
      <c r="I268" s="87" t="n">
        <v>26.53</v>
      </c>
      <c r="J268" s="87">
        <f>ROUND(I268*H268,2)</f>
        <v/>
      </c>
      <c r="K268" s="88" t="inlineStr">
        <is>
          <t>CENEKON 2026/02</t>
        </is>
      </c>
      <c r="N268" s="46" t="inlineStr">
        <is>
          <t>základná</t>
        </is>
      </c>
      <c r="O268" s="98" t="n">
        <v>0</v>
      </c>
      <c r="P268" s="98">
        <f>O268*H268</f>
        <v/>
      </c>
      <c r="Q268" s="98" t="n">
        <v>0.00018</v>
      </c>
      <c r="R268" s="98">
        <f>Q268*H268</f>
        <v/>
      </c>
      <c r="S268" s="98" t="n">
        <v>0</v>
      </c>
      <c r="T268" s="98">
        <f>S268*H268</f>
        <v/>
      </c>
      <c r="AR268" s="1" t="inlineStr">
        <is>
          <t>256</t>
        </is>
      </c>
      <c r="AT268" s="1" t="inlineStr">
        <is>
          <t>M</t>
        </is>
      </c>
      <c r="AU268" s="1" t="inlineStr">
        <is>
          <t>2</t>
        </is>
      </c>
      <c r="AY268" s="1" t="inlineStr">
        <is>
          <t>ROZPOCET</t>
        </is>
      </c>
      <c r="BE268" s="31">
        <f>IF(N268="základná",J268,0)</f>
        <v/>
      </c>
      <c r="BF268" s="31">
        <f>IF(N268="znížená",J268,0)</f>
        <v/>
      </c>
      <c r="BG268" s="31">
        <f>IF(N268="zákl. prenesená",J268,0)</f>
        <v/>
      </c>
      <c r="BH268" s="31">
        <f>IF(N268="zníž. prenesená",J268,0)</f>
        <v/>
      </c>
      <c r="BI268" s="31">
        <f>IF(N268="nulová",J268,0)</f>
        <v/>
      </c>
      <c r="BJ268" s="1" t="inlineStr">
        <is>
          <t>2</t>
        </is>
      </c>
      <c r="BK268" s="31">
        <f>ROUND(I268*H268,2)</f>
        <v/>
      </c>
      <c r="BL268" s="1" t="inlineStr">
        <is>
          <t>64</t>
        </is>
      </c>
      <c r="BM268" s="1" t="inlineStr">
        <is>
          <t>-1166865776</t>
        </is>
      </c>
    </row>
    <row r="269">
      <c r="D269" s="79" t="inlineStr">
        <is>
          <t>VV</t>
        </is>
      </c>
      <c r="F269" s="80" t="inlineStr">
        <is>
          <t>dodávka k montážnej položke = 1 ks</t>
        </is>
      </c>
      <c r="H269" s="101" t="n">
        <v>1</v>
      </c>
      <c r="AT269" s="1" t="inlineStr">
        <is>
          <t>VV</t>
        </is>
      </c>
      <c r="AU269" s="1" t="inlineStr">
        <is>
          <t>2</t>
        </is>
      </c>
      <c r="AV269" s="2" t="inlineStr">
        <is>
          <t>2</t>
        </is>
      </c>
      <c r="AW269" s="2" t="inlineStr">
        <is>
          <t>True</t>
        </is>
      </c>
      <c r="AX269" s="2" t="inlineStr">
        <is>
          <t>1</t>
        </is>
      </c>
      <c r="AY269" s="1" t="inlineStr">
        <is>
          <t>ROZPOCET</t>
        </is>
      </c>
    </row>
    <row r="270" ht="24" customHeight="1">
      <c r="C270" s="82" t="inlineStr">
        <is>
          <t>51</t>
        </is>
      </c>
      <c r="D270" s="82" t="inlineStr">
        <is>
          <t>M</t>
        </is>
      </c>
      <c r="E270" s="83" t="inlineStr">
        <is>
          <t>345410000400</t>
        </is>
      </c>
      <c r="F270" s="84" t="inlineStr">
        <is>
          <t>Krabica odbočná z PVC s viečkom pod omietku KO 125 E, šxvxh 150x150x77 mm</t>
        </is>
      </c>
      <c r="G270" s="85" t="inlineStr">
        <is>
          <t>ks</t>
        </is>
      </c>
      <c r="H270" s="102" t="n">
        <v>1</v>
      </c>
      <c r="I270" s="87" t="n">
        <v>5.07</v>
      </c>
      <c r="J270" s="87">
        <f>ROUND(I270*H270,2)</f>
        <v/>
      </c>
      <c r="K270" s="88" t="inlineStr">
        <is>
          <t>CENEKON 2026/02 - MO</t>
        </is>
      </c>
      <c r="N270" s="46" t="inlineStr">
        <is>
          <t>základná</t>
        </is>
      </c>
      <c r="O270" s="98" t="n">
        <v>0</v>
      </c>
      <c r="P270" s="98">
        <f>O270*H270</f>
        <v/>
      </c>
      <c r="Q270" s="98" t="n">
        <v>0.00028</v>
      </c>
      <c r="R270" s="98">
        <f>Q270*H270</f>
        <v/>
      </c>
      <c r="S270" s="98" t="n">
        <v>0</v>
      </c>
      <c r="T270" s="98">
        <f>S270*H270</f>
        <v/>
      </c>
      <c r="AR270" s="1" t="inlineStr">
        <is>
          <t>256</t>
        </is>
      </c>
      <c r="AT270" s="1" t="inlineStr">
        <is>
          <t>M</t>
        </is>
      </c>
      <c r="AU270" s="1" t="inlineStr">
        <is>
          <t>2</t>
        </is>
      </c>
      <c r="AY270" s="1" t="inlineStr">
        <is>
          <t>ROZPOCET</t>
        </is>
      </c>
      <c r="BE270" s="31">
        <f>IF(N270="základná",J270,0)</f>
        <v/>
      </c>
      <c r="BF270" s="31">
        <f>IF(N270="znížená",J270,0)</f>
        <v/>
      </c>
      <c r="BG270" s="31">
        <f>IF(N270="zákl. prenesená",J270,0)</f>
        <v/>
      </c>
      <c r="BH270" s="31">
        <f>IF(N270="zníž. prenesená",J270,0)</f>
        <v/>
      </c>
      <c r="BI270" s="31">
        <f>IF(N270="nulová",J270,0)</f>
        <v/>
      </c>
      <c r="BJ270" s="1" t="inlineStr">
        <is>
          <t>2</t>
        </is>
      </c>
      <c r="BK270" s="31">
        <f>ROUND(I270*H270,2)</f>
        <v/>
      </c>
      <c r="BL270" s="1" t="inlineStr">
        <is>
          <t>64</t>
        </is>
      </c>
      <c r="BM270" s="1" t="inlineStr">
        <is>
          <t>-49615676</t>
        </is>
      </c>
    </row>
    <row r="271">
      <c r="D271" s="79" t="inlineStr">
        <is>
          <t>VV</t>
        </is>
      </c>
      <c r="F271" s="80" t="inlineStr">
        <is>
          <t>krabica k svorkovnici EPS 2 = 1 ks</t>
        </is>
      </c>
      <c r="H271" s="101" t="n">
        <v>1</v>
      </c>
      <c r="AT271" s="1" t="inlineStr">
        <is>
          <t>VV</t>
        </is>
      </c>
      <c r="AU271" s="1" t="inlineStr">
        <is>
          <t>2</t>
        </is>
      </c>
      <c r="AV271" s="2" t="inlineStr">
        <is>
          <t>2</t>
        </is>
      </c>
      <c r="AW271" s="2" t="inlineStr">
        <is>
          <t>True</t>
        </is>
      </c>
      <c r="AX271" s="2" t="inlineStr">
        <is>
          <t>1</t>
        </is>
      </c>
      <c r="AY271" s="1" t="inlineStr">
        <is>
          <t>ROZPOCET</t>
        </is>
      </c>
    </row>
    <row r="272" ht="36" customHeight="1">
      <c r="C272" s="72" t="inlineStr">
        <is>
          <t>52</t>
        </is>
      </c>
      <c r="D272" s="72" t="inlineStr">
        <is>
          <t>K</t>
        </is>
      </c>
      <c r="E272" s="73" t="inlineStr">
        <is>
          <t>210881234.S</t>
        </is>
      </c>
      <c r="F272" s="74" t="inlineStr">
        <is>
          <t>Kábel bezhalogénový 1-CHKE-V 0,6/1 kV 5x4 mm2 uložený pevne - prívod k rozvádzaču výťahu RV (montáž)</t>
        </is>
      </c>
      <c r="G272" s="75" t="inlineStr">
        <is>
          <t>m</t>
        </is>
      </c>
      <c r="H272" s="100" t="n">
        <v>57.25</v>
      </c>
      <c r="I272" s="77" t="n">
        <v>2.1</v>
      </c>
      <c r="J272" s="77">
        <f>ROUND(I272*H272,2)</f>
        <v/>
      </c>
      <c r="K272" s="78" t="inlineStr">
        <is>
          <t>CENEKON 2026/02</t>
        </is>
      </c>
      <c r="N272" s="46" t="inlineStr">
        <is>
          <t>základná</t>
        </is>
      </c>
      <c r="O272" s="98" t="n">
        <v>0</v>
      </c>
      <c r="P272" s="98">
        <f>O272*H272</f>
        <v/>
      </c>
      <c r="Q272" s="98" t="n">
        <v>0</v>
      </c>
      <c r="R272" s="98">
        <f>Q272*H272</f>
        <v/>
      </c>
      <c r="S272" s="98" t="n">
        <v>0</v>
      </c>
      <c r="T272" s="98">
        <f>S272*H272</f>
        <v/>
      </c>
      <c r="AR272" s="1" t="inlineStr">
        <is>
          <t>64</t>
        </is>
      </c>
      <c r="AT272" s="1" t="inlineStr">
        <is>
          <t>K</t>
        </is>
      </c>
      <c r="AU272" s="1" t="inlineStr">
        <is>
          <t>2</t>
        </is>
      </c>
      <c r="AY272" s="1" t="inlineStr">
        <is>
          <t>ROZPOCET</t>
        </is>
      </c>
      <c r="BE272" s="31">
        <f>IF(N272="základná",J272,0)</f>
        <v/>
      </c>
      <c r="BF272" s="31">
        <f>IF(N272="znížená",J272,0)</f>
        <v/>
      </c>
      <c r="BG272" s="31">
        <f>IF(N272="zákl. prenesená",J272,0)</f>
        <v/>
      </c>
      <c r="BH272" s="31">
        <f>IF(N272="zníž. prenesená",J272,0)</f>
        <v/>
      </c>
      <c r="BI272" s="31">
        <f>IF(N272="nulová",J272,0)</f>
        <v/>
      </c>
      <c r="BJ272" s="1" t="inlineStr">
        <is>
          <t>2</t>
        </is>
      </c>
      <c r="BK272" s="31">
        <f>ROUND(I272*H272,2)</f>
        <v/>
      </c>
      <c r="BL272" s="1" t="inlineStr">
        <is>
          <t>64</t>
        </is>
      </c>
      <c r="BM272" s="1" t="inlineStr">
        <is>
          <t>-1216549702</t>
        </is>
      </c>
    </row>
    <row r="273">
      <c r="D273" s="79" t="inlineStr">
        <is>
          <t>VV</t>
        </is>
      </c>
      <c r="F273" s="80" t="inlineStr">
        <is>
          <t>vývod RV zo schémy rozvádzača RE</t>
        </is>
      </c>
      <c r="AT273" s="1" t="inlineStr">
        <is>
          <t>VV</t>
        </is>
      </c>
      <c r="AU273" s="1" t="inlineStr">
        <is>
          <t>2</t>
        </is>
      </c>
      <c r="AV273" s="2" t="inlineStr">
        <is>
          <t>2</t>
        </is>
      </c>
      <c r="AW273" s="2" t="inlineStr">
        <is>
          <t>True</t>
        </is>
      </c>
      <c r="AX273" s="2" t="inlineStr">
        <is>
          <t>0</t>
        </is>
      </c>
      <c r="AY273" s="1" t="inlineStr">
        <is>
          <t>ROZPOCET</t>
        </is>
      </c>
    </row>
    <row r="274">
      <c r="D274" s="79" t="inlineStr">
        <is>
          <t>VV</t>
        </is>
      </c>
      <c r="F274" s="80" t="inlineStr">
        <is>
          <t>vodorovne po chodbe 20,65 m + zvisle z 1.NP nad 4.NP 36,60 m = 57,25</t>
        </is>
      </c>
      <c r="H274" s="101" t="n">
        <v>57.25</v>
      </c>
      <c r="AT274" s="1" t="inlineStr">
        <is>
          <t>VV</t>
        </is>
      </c>
      <c r="AU274" s="1" t="inlineStr">
        <is>
          <t>2</t>
        </is>
      </c>
      <c r="AV274" s="2" t="inlineStr">
        <is>
          <t>2</t>
        </is>
      </c>
      <c r="AW274" s="2" t="inlineStr">
        <is>
          <t>True</t>
        </is>
      </c>
      <c r="AX274" s="2" t="inlineStr">
        <is>
          <t>1</t>
        </is>
      </c>
      <c r="AY274" s="1" t="inlineStr">
        <is>
          <t>ROZPOCET</t>
        </is>
      </c>
    </row>
    <row r="275" ht="24" customHeight="1">
      <c r="C275" s="82" t="inlineStr">
        <is>
          <t>53</t>
        </is>
      </c>
      <c r="D275" s="82" t="inlineStr">
        <is>
          <t>M</t>
        </is>
      </c>
      <c r="E275" s="83" t="inlineStr">
        <is>
          <t>341610022700.S</t>
        </is>
      </c>
      <c r="F275" s="84" t="inlineStr">
        <is>
          <t>Kábel medený bezhalogénový 1-CHKE-V-J 5x4 mm2 E30 - prívod k rozvádzaču výťahu</t>
        </is>
      </c>
      <c r="G275" s="85" t="inlineStr">
        <is>
          <t>m</t>
        </is>
      </c>
      <c r="H275" s="102" t="n">
        <v>57.25</v>
      </c>
      <c r="I275" s="87" t="n">
        <v>4.26</v>
      </c>
      <c r="J275" s="87">
        <f>ROUND(I275*H275,2)</f>
        <v/>
      </c>
      <c r="K275" s="88" t="inlineStr">
        <is>
          <t>CENEKON 2026/02</t>
        </is>
      </c>
      <c r="N275" s="46" t="inlineStr">
        <is>
          <t>základná</t>
        </is>
      </c>
      <c r="O275" s="98" t="n">
        <v>0</v>
      </c>
      <c r="P275" s="98">
        <f>O275*H275</f>
        <v/>
      </c>
      <c r="Q275" s="98" t="n">
        <v>0.00054</v>
      </c>
      <c r="R275" s="98">
        <f>Q275*H275</f>
        <v/>
      </c>
      <c r="S275" s="98" t="n">
        <v>0</v>
      </c>
      <c r="T275" s="98">
        <f>S275*H275</f>
        <v/>
      </c>
      <c r="AR275" s="1" t="inlineStr">
        <is>
          <t>256</t>
        </is>
      </c>
      <c r="AT275" s="1" t="inlineStr">
        <is>
          <t>M</t>
        </is>
      </c>
      <c r="AU275" s="1" t="inlineStr">
        <is>
          <t>2</t>
        </is>
      </c>
      <c r="AY275" s="1" t="inlineStr">
        <is>
          <t>ROZPOCET</t>
        </is>
      </c>
      <c r="BE275" s="31">
        <f>IF(N275="základná",J275,0)</f>
        <v/>
      </c>
      <c r="BF275" s="31">
        <f>IF(N275="znížená",J275,0)</f>
        <v/>
      </c>
      <c r="BG275" s="31">
        <f>IF(N275="zákl. prenesená",J275,0)</f>
        <v/>
      </c>
      <c r="BH275" s="31">
        <f>IF(N275="zníž. prenesená",J275,0)</f>
        <v/>
      </c>
      <c r="BI275" s="31">
        <f>IF(N275="nulová",J275,0)</f>
        <v/>
      </c>
      <c r="BJ275" s="1" t="inlineStr">
        <is>
          <t>2</t>
        </is>
      </c>
      <c r="BK275" s="31">
        <f>ROUND(I275*H275,2)</f>
        <v/>
      </c>
      <c r="BL275" s="1" t="inlineStr">
        <is>
          <t>64</t>
        </is>
      </c>
      <c r="BM275" s="1" t="inlineStr">
        <is>
          <t>-1712226528</t>
        </is>
      </c>
    </row>
    <row r="276">
      <c r="D276" s="79" t="inlineStr">
        <is>
          <t>VV</t>
        </is>
      </c>
      <c r="F276" s="80" t="inlineStr">
        <is>
          <t>dodávka k montáži podľa V-EL-014: 20,65 + 36,60 = 57,25</t>
        </is>
      </c>
      <c r="H276" s="101" t="n">
        <v>57.25</v>
      </c>
      <c r="AT276" s="1" t="inlineStr">
        <is>
          <t>VV</t>
        </is>
      </c>
      <c r="AU276" s="1" t="inlineStr">
        <is>
          <t>2</t>
        </is>
      </c>
      <c r="AV276" s="2" t="inlineStr">
        <is>
          <t>2</t>
        </is>
      </c>
      <c r="AW276" s="2" t="inlineStr">
        <is>
          <t>True</t>
        </is>
      </c>
      <c r="AX276" s="2" t="inlineStr">
        <is>
          <t>1</t>
        </is>
      </c>
      <c r="AY276" s="1" t="inlineStr">
        <is>
          <t>ROZPOCET</t>
        </is>
      </c>
    </row>
    <row r="277" ht="36" customHeight="1">
      <c r="C277" s="72" t="inlineStr">
        <is>
          <t>54</t>
        </is>
      </c>
      <c r="D277" s="72" t="inlineStr">
        <is>
          <t>K</t>
        </is>
      </c>
      <c r="E277" s="73" t="inlineStr">
        <is>
          <t>210881216.S</t>
        </is>
      </c>
      <c r="F277" s="74" t="inlineStr">
        <is>
          <t>Kábel bezhalogénový 1-CHKE-V 0,6/1 kV 3x1,5 mm2 uložený pevne - vývody CENTRAL STOP a osvetlenie spoločných priestorov SV1 a SV2 (montáž)</t>
        </is>
      </c>
      <c r="G277" s="75" t="inlineStr">
        <is>
          <t>m</t>
        </is>
      </c>
      <c r="H277" s="100" t="n">
        <v>95.15000000000001</v>
      </c>
      <c r="I277" s="77" t="n">
        <v>1.26</v>
      </c>
      <c r="J277" s="77">
        <f>ROUND(I277*H277,2)</f>
        <v/>
      </c>
      <c r="K277" s="78" t="inlineStr">
        <is>
          <t>CENEKON 2026/02</t>
        </is>
      </c>
      <c r="N277" s="46" t="inlineStr">
        <is>
          <t>základná</t>
        </is>
      </c>
      <c r="O277" s="98" t="n">
        <v>0</v>
      </c>
      <c r="P277" s="98">
        <f>O277*H277</f>
        <v/>
      </c>
      <c r="Q277" s="98" t="n">
        <v>0</v>
      </c>
      <c r="R277" s="98">
        <f>Q277*H277</f>
        <v/>
      </c>
      <c r="S277" s="98" t="n">
        <v>0</v>
      </c>
      <c r="T277" s="98">
        <f>S277*H277</f>
        <v/>
      </c>
      <c r="AR277" s="1" t="inlineStr">
        <is>
          <t>64</t>
        </is>
      </c>
      <c r="AT277" s="1" t="inlineStr">
        <is>
          <t>K</t>
        </is>
      </c>
      <c r="AU277" s="1" t="inlineStr">
        <is>
          <t>2</t>
        </is>
      </c>
      <c r="AY277" s="1" t="inlineStr">
        <is>
          <t>ROZPOCET</t>
        </is>
      </c>
      <c r="BE277" s="31">
        <f>IF(N277="základná",J277,0)</f>
        <v/>
      </c>
      <c r="BF277" s="31">
        <f>IF(N277="znížená",J277,0)</f>
        <v/>
      </c>
      <c r="BG277" s="31">
        <f>IF(N277="zákl. prenesená",J277,0)</f>
        <v/>
      </c>
      <c r="BH277" s="31">
        <f>IF(N277="zníž. prenesená",J277,0)</f>
        <v/>
      </c>
      <c r="BI277" s="31">
        <f>IF(N277="nulová",J277,0)</f>
        <v/>
      </c>
      <c r="BJ277" s="1" t="inlineStr">
        <is>
          <t>2</t>
        </is>
      </c>
      <c r="BK277" s="31">
        <f>ROUND(I277*H277,2)</f>
        <v/>
      </c>
      <c r="BL277" s="1" t="inlineStr">
        <is>
          <t>64</t>
        </is>
      </c>
      <c r="BM277" s="1" t="inlineStr">
        <is>
          <t>1840390042</t>
        </is>
      </c>
    </row>
    <row r="278">
      <c r="D278" s="79" t="inlineStr">
        <is>
          <t>VV</t>
        </is>
      </c>
      <c r="F278" s="80" t="inlineStr">
        <is>
          <t>CENTRAL STOP pri hlavnom vstupe 20,65 m</t>
        </is>
      </c>
      <c r="AT278" s="1" t="inlineStr">
        <is>
          <t>VV</t>
        </is>
      </c>
      <c r="AU278" s="1" t="inlineStr">
        <is>
          <t>2</t>
        </is>
      </c>
      <c r="AV278" s="2" t="inlineStr">
        <is>
          <t>2</t>
        </is>
      </c>
      <c r="AW278" s="2" t="inlineStr">
        <is>
          <t>True</t>
        </is>
      </c>
      <c r="AX278" s="2" t="inlineStr">
        <is>
          <t>0</t>
        </is>
      </c>
      <c r="AY278" s="1" t="inlineStr">
        <is>
          <t>ROZPOCET</t>
        </is>
      </c>
    </row>
    <row r="279">
      <c r="D279" s="79" t="inlineStr">
        <is>
          <t>VV</t>
        </is>
      </c>
      <c r="F279" s="80" t="inlineStr">
        <is>
          <t>SV1 osvetlenie spoločných priestorov 1.NP 20,65 m</t>
        </is>
      </c>
      <c r="AT279" s="1" t="inlineStr">
        <is>
          <t>VV</t>
        </is>
      </c>
      <c r="AU279" s="1" t="inlineStr">
        <is>
          <t>2</t>
        </is>
      </c>
      <c r="AV279" s="2" t="inlineStr">
        <is>
          <t>2</t>
        </is>
      </c>
      <c r="AW279" s="2" t="inlineStr">
        <is>
          <t>True</t>
        </is>
      </c>
      <c r="AX279" s="2" t="inlineStr">
        <is>
          <t>0</t>
        </is>
      </c>
      <c r="AY279" s="1" t="inlineStr">
        <is>
          <t>ROZPOCET</t>
        </is>
      </c>
    </row>
    <row r="280">
      <c r="D280" s="79" t="inlineStr">
        <is>
          <t>VV</t>
        </is>
      </c>
      <c r="F280" s="80" t="inlineStr">
        <is>
          <t>SV2 osvetlenie spoločných priestorov 2.NP až 4.NP 20,65 + 33,20 = 53,85 m</t>
        </is>
      </c>
      <c r="AT280" s="1" t="inlineStr">
        <is>
          <t>VV</t>
        </is>
      </c>
      <c r="AU280" s="1" t="inlineStr">
        <is>
          <t>2</t>
        </is>
      </c>
      <c r="AV280" s="2" t="inlineStr">
        <is>
          <t>2</t>
        </is>
      </c>
      <c r="AW280" s="2" t="inlineStr">
        <is>
          <t>True</t>
        </is>
      </c>
      <c r="AX280" s="2" t="inlineStr">
        <is>
          <t>0</t>
        </is>
      </c>
      <c r="AY280" s="1" t="inlineStr">
        <is>
          <t>ROZPOCET</t>
        </is>
      </c>
    </row>
    <row r="281">
      <c r="D281" s="79" t="inlineStr">
        <is>
          <t>VV</t>
        </is>
      </c>
      <c r="F281" s="80" t="inlineStr">
        <is>
          <t>20,65 + 20,65 + 53,85 = 95,15</t>
        </is>
      </c>
      <c r="H281" s="101" t="n">
        <v>95.15000000000001</v>
      </c>
      <c r="AT281" s="1" t="inlineStr">
        <is>
          <t>VV</t>
        </is>
      </c>
      <c r="AU281" s="1" t="inlineStr">
        <is>
          <t>2</t>
        </is>
      </c>
      <c r="AV281" s="2" t="inlineStr">
        <is>
          <t>2</t>
        </is>
      </c>
      <c r="AW281" s="2" t="inlineStr">
        <is>
          <t>True</t>
        </is>
      </c>
      <c r="AX281" s="2" t="inlineStr">
        <is>
          <t>1</t>
        </is>
      </c>
      <c r="AY281" s="1" t="inlineStr">
        <is>
          <t>ROZPOCET</t>
        </is>
      </c>
    </row>
    <row r="282" ht="36" customHeight="1">
      <c r="C282" s="82" t="inlineStr">
        <is>
          <t>55</t>
        </is>
      </c>
      <c r="D282" s="82" t="inlineStr">
        <is>
          <t>M</t>
        </is>
      </c>
      <c r="E282" s="83" t="inlineStr">
        <is>
          <t>341610020900.S</t>
        </is>
      </c>
      <c r="F282" s="84" t="inlineStr">
        <is>
          <t>Kábel medený bezhalogénový 1-CHKE-V-J 3x1,5 mm2 E30 - vývody CENTRAL STOP a osvetlenia spoločných priestorov</t>
        </is>
      </c>
      <c r="G282" s="85" t="inlineStr">
        <is>
          <t>m</t>
        </is>
      </c>
      <c r="H282" s="102" t="n">
        <v>95.15000000000001</v>
      </c>
      <c r="I282" s="87" t="n">
        <v>1.23</v>
      </c>
      <c r="J282" s="87">
        <f>ROUND(I282*H282,2)</f>
        <v/>
      </c>
      <c r="K282" s="88" t="inlineStr">
        <is>
          <t>CENEKON 2026/02</t>
        </is>
      </c>
      <c r="N282" s="46" t="inlineStr">
        <is>
          <t>základná</t>
        </is>
      </c>
      <c r="O282" s="98" t="n">
        <v>0</v>
      </c>
      <c r="P282" s="98">
        <f>O282*H282</f>
        <v/>
      </c>
      <c r="Q282" s="98" t="n">
        <v>0.0003</v>
      </c>
      <c r="R282" s="98">
        <f>Q282*H282</f>
        <v/>
      </c>
      <c r="S282" s="98" t="n">
        <v>0</v>
      </c>
      <c r="T282" s="98">
        <f>S282*H282</f>
        <v/>
      </c>
      <c r="AR282" s="1" t="inlineStr">
        <is>
          <t>256</t>
        </is>
      </c>
      <c r="AT282" s="1" t="inlineStr">
        <is>
          <t>M</t>
        </is>
      </c>
      <c r="AU282" s="1" t="inlineStr">
        <is>
          <t>2</t>
        </is>
      </c>
      <c r="AY282" s="1" t="inlineStr">
        <is>
          <t>ROZPOCET</t>
        </is>
      </c>
      <c r="BE282" s="31">
        <f>IF(N282="základná",J282,0)</f>
        <v/>
      </c>
      <c r="BF282" s="31">
        <f>IF(N282="znížená",J282,0)</f>
        <v/>
      </c>
      <c r="BG282" s="31">
        <f>IF(N282="zákl. prenesená",J282,0)</f>
        <v/>
      </c>
      <c r="BH282" s="31">
        <f>IF(N282="zníž. prenesená",J282,0)</f>
        <v/>
      </c>
      <c r="BI282" s="31">
        <f>IF(N282="nulová",J282,0)</f>
        <v/>
      </c>
      <c r="BJ282" s="1" t="inlineStr">
        <is>
          <t>2</t>
        </is>
      </c>
      <c r="BK282" s="31">
        <f>ROUND(I282*H282,2)</f>
        <v/>
      </c>
      <c r="BL282" s="1" t="inlineStr">
        <is>
          <t>64</t>
        </is>
      </c>
      <c r="BM282" s="1" t="inlineStr">
        <is>
          <t>1196420531</t>
        </is>
      </c>
    </row>
    <row r="283">
      <c r="D283" s="79" t="inlineStr">
        <is>
          <t>VV</t>
        </is>
      </c>
      <c r="F283" s="80" t="inlineStr">
        <is>
          <t>dodávka k montáži podľa V-EL-014: 20,65 + 20,65 + 53,85 = 95,15</t>
        </is>
      </c>
      <c r="H283" s="101" t="n">
        <v>95.15000000000001</v>
      </c>
      <c r="AT283" s="1" t="inlineStr">
        <is>
          <t>VV</t>
        </is>
      </c>
      <c r="AU283" s="1" t="inlineStr">
        <is>
          <t>2</t>
        </is>
      </c>
      <c r="AV283" s="2" t="inlineStr">
        <is>
          <t>2</t>
        </is>
      </c>
      <c r="AW283" s="2" t="inlineStr">
        <is>
          <t>True</t>
        </is>
      </c>
      <c r="AX283" s="2" t="inlineStr">
        <is>
          <t>1</t>
        </is>
      </c>
      <c r="AY283" s="1" t="inlineStr">
        <is>
          <t>ROZPOCET</t>
        </is>
      </c>
    </row>
    <row r="284" ht="60" customHeight="1">
      <c r="C284" s="72" t="inlineStr">
        <is>
          <t>56</t>
        </is>
      </c>
      <c r="D284" s="72" t="inlineStr">
        <is>
          <t>K</t>
        </is>
      </c>
      <c r="E284" s="73" t="inlineStr">
        <is>
          <t>210193271.S</t>
        </is>
      </c>
      <c r="F284" s="74" t="inlineStr">
        <is>
          <t>Rozvádzač výťahu RV - oceľoplechový pre povrchovú montáž IP 43, výška 550 až 750 x šírka 510 mm (Vlastná technológia výťahu nie je súčasťou tohto súpisu; napájanie sa upresní po výbere dodávateľa výťahu.)</t>
        </is>
      </c>
      <c r="G284" s="75" t="inlineStr">
        <is>
          <t>ks</t>
        </is>
      </c>
      <c r="H284" s="100" t="n">
        <v>1</v>
      </c>
      <c r="I284" s="77" t="n">
        <v>33.79</v>
      </c>
      <c r="J284" s="77">
        <f>ROUND(I284*H284,2)</f>
        <v/>
      </c>
      <c r="K284" s="78" t="inlineStr">
        <is>
          <t>CENEKON 2026/02</t>
        </is>
      </c>
      <c r="N284" s="46" t="inlineStr">
        <is>
          <t>základná</t>
        </is>
      </c>
      <c r="O284" s="98" t="n">
        <v>0</v>
      </c>
      <c r="P284" s="98">
        <f>O284*H284</f>
        <v/>
      </c>
      <c r="Q284" s="98" t="n">
        <v>0</v>
      </c>
      <c r="R284" s="98">
        <f>Q284*H284</f>
        <v/>
      </c>
      <c r="S284" s="98" t="n">
        <v>0</v>
      </c>
      <c r="T284" s="98">
        <f>S284*H284</f>
        <v/>
      </c>
      <c r="AR284" s="1" t="inlineStr">
        <is>
          <t>64</t>
        </is>
      </c>
      <c r="AT284" s="1" t="inlineStr">
        <is>
          <t>K</t>
        </is>
      </c>
      <c r="AU284" s="1" t="inlineStr">
        <is>
          <t>2</t>
        </is>
      </c>
      <c r="AY284" s="1" t="inlineStr">
        <is>
          <t>ROZPOCET</t>
        </is>
      </c>
      <c r="BE284" s="31">
        <f>IF(N284="základná",J284,0)</f>
        <v/>
      </c>
      <c r="BF284" s="31">
        <f>IF(N284="znížená",J284,0)</f>
        <v/>
      </c>
      <c r="BG284" s="31">
        <f>IF(N284="zákl. prenesená",J284,0)</f>
        <v/>
      </c>
      <c r="BH284" s="31">
        <f>IF(N284="zníž. prenesená",J284,0)</f>
        <v/>
      </c>
      <c r="BI284" s="31">
        <f>IF(N284="nulová",J284,0)</f>
        <v/>
      </c>
      <c r="BJ284" s="1" t="inlineStr">
        <is>
          <t>2</t>
        </is>
      </c>
      <c r="BK284" s="31">
        <f>ROUND(I284*H284,2)</f>
        <v/>
      </c>
      <c r="BL284" s="1" t="inlineStr">
        <is>
          <t>64</t>
        </is>
      </c>
      <c r="BM284" s="1" t="inlineStr">
        <is>
          <t>-606943771</t>
        </is>
      </c>
    </row>
    <row r="285">
      <c r="D285" s="79" t="inlineStr">
        <is>
          <t>VV</t>
        </is>
      </c>
      <c r="F285" s="80" t="inlineStr">
        <is>
          <t>1 rozvádzač výťahu podľa schémy RE</t>
        </is>
      </c>
      <c r="H285" s="101" t="n">
        <v>1</v>
      </c>
      <c r="AT285" s="1" t="inlineStr">
        <is>
          <t>VV</t>
        </is>
      </c>
      <c r="AU285" s="1" t="inlineStr">
        <is>
          <t>2</t>
        </is>
      </c>
      <c r="AV285" s="2" t="inlineStr">
        <is>
          <t>2</t>
        </is>
      </c>
      <c r="AW285" s="2" t="inlineStr">
        <is>
          <t>True</t>
        </is>
      </c>
      <c r="AX285" s="2" t="inlineStr">
        <is>
          <t>1</t>
        </is>
      </c>
      <c r="AY285" s="1" t="inlineStr">
        <is>
          <t>ROZPOCET</t>
        </is>
      </c>
    </row>
    <row r="286" ht="24" customHeight="1">
      <c r="C286" s="82" t="inlineStr">
        <is>
          <t>57</t>
        </is>
      </c>
      <c r="D286" s="82" t="inlineStr">
        <is>
          <t>M</t>
        </is>
      </c>
      <c r="E286" s="83" t="inlineStr">
        <is>
          <t>345310001910.S</t>
        </is>
      </c>
      <c r="F286" s="84" t="inlineStr">
        <is>
          <t>Ovládacia hlavica hríbová pre tlačidlo stlač-ťahaj s aretáciou - CENTRAL STOP</t>
        </is>
      </c>
      <c r="G286" s="85" t="inlineStr">
        <is>
          <t>ks</t>
        </is>
      </c>
      <c r="H286" s="102" t="n">
        <v>1</v>
      </c>
      <c r="I286" s="87" t="n">
        <v>14.03</v>
      </c>
      <c r="J286" s="87">
        <f>ROUND(I286*H286,2)</f>
        <v/>
      </c>
      <c r="K286" s="88" t="inlineStr">
        <is>
          <t>CENEKON 2026/02</t>
        </is>
      </c>
      <c r="N286" s="46" t="inlineStr">
        <is>
          <t>základná</t>
        </is>
      </c>
      <c r="O286" s="98" t="n">
        <v>0</v>
      </c>
      <c r="P286" s="98">
        <f>O286*H286</f>
        <v/>
      </c>
      <c r="Q286" s="98" t="n">
        <v>0.0003</v>
      </c>
      <c r="R286" s="98">
        <f>Q286*H286</f>
        <v/>
      </c>
      <c r="S286" s="98" t="n">
        <v>0</v>
      </c>
      <c r="T286" s="98">
        <f>S286*H286</f>
        <v/>
      </c>
      <c r="AR286" s="1" t="inlineStr">
        <is>
          <t>256</t>
        </is>
      </c>
      <c r="AT286" s="1" t="inlineStr">
        <is>
          <t>M</t>
        </is>
      </c>
      <c r="AU286" s="1" t="inlineStr">
        <is>
          <t>2</t>
        </is>
      </c>
      <c r="AY286" s="1" t="inlineStr">
        <is>
          <t>ROZPOCET</t>
        </is>
      </c>
      <c r="BE286" s="31">
        <f>IF(N286="základná",J286,0)</f>
        <v/>
      </c>
      <c r="BF286" s="31">
        <f>IF(N286="znížená",J286,0)</f>
        <v/>
      </c>
      <c r="BG286" s="31">
        <f>IF(N286="zákl. prenesená",J286,0)</f>
        <v/>
      </c>
      <c r="BH286" s="31">
        <f>IF(N286="zníž. prenesená",J286,0)</f>
        <v/>
      </c>
      <c r="BI286" s="31">
        <f>IF(N286="nulová",J286,0)</f>
        <v/>
      </c>
      <c r="BJ286" s="1" t="inlineStr">
        <is>
          <t>2</t>
        </is>
      </c>
      <c r="BK286" s="31">
        <f>ROUND(I286*H286,2)</f>
        <v/>
      </c>
      <c r="BL286" s="1" t="inlineStr">
        <is>
          <t>64</t>
        </is>
      </c>
      <c r="BM286" s="1" t="inlineStr">
        <is>
          <t>1508096415</t>
        </is>
      </c>
    </row>
    <row r="287">
      <c r="D287" s="79" t="inlineStr">
        <is>
          <t>VV</t>
        </is>
      </c>
      <c r="F287" s="80" t="inlineStr">
        <is>
          <t>1 tlačidlo CENTRAL STOP vyznačené na výkrese 204</t>
        </is>
      </c>
      <c r="H287" s="101" t="n">
        <v>1</v>
      </c>
      <c r="AT287" s="1" t="inlineStr">
        <is>
          <t>VV</t>
        </is>
      </c>
      <c r="AU287" s="1" t="inlineStr">
        <is>
          <t>2</t>
        </is>
      </c>
      <c r="AV287" s="2" t="inlineStr">
        <is>
          <t>2</t>
        </is>
      </c>
      <c r="AW287" s="2" t="inlineStr">
        <is>
          <t>True</t>
        </is>
      </c>
      <c r="AX287" s="2" t="inlineStr">
        <is>
          <t>1</t>
        </is>
      </c>
      <c r="AY287" s="1" t="inlineStr">
        <is>
          <t>ROZPOCET</t>
        </is>
      </c>
    </row>
    <row r="288" ht="24" customHeight="1">
      <c r="C288" s="82" t="inlineStr">
        <is>
          <t>58</t>
        </is>
      </c>
      <c r="D288" s="82" t="inlineStr">
        <is>
          <t>M</t>
        </is>
      </c>
      <c r="E288" s="83" t="inlineStr">
        <is>
          <t>345310002160.S</t>
        </is>
      </c>
      <c r="F288" s="84" t="inlineStr">
        <is>
          <t>Spínací prvok so svorkami so skrutkami, kontakt NC, pre ovládaciu hlavicu M22 - CENTRAL STOP</t>
        </is>
      </c>
      <c r="G288" s="85" t="inlineStr">
        <is>
          <t>ks</t>
        </is>
      </c>
      <c r="H288" s="102" t="n">
        <v>1</v>
      </c>
      <c r="I288" s="87" t="n">
        <v>2.62</v>
      </c>
      <c r="J288" s="87">
        <f>ROUND(I288*H288,2)</f>
        <v/>
      </c>
      <c r="K288" s="88" t="inlineStr">
        <is>
          <t>CENEKON 2026/02</t>
        </is>
      </c>
      <c r="N288" s="46" t="inlineStr">
        <is>
          <t>základná</t>
        </is>
      </c>
      <c r="O288" s="98" t="n">
        <v>0</v>
      </c>
      <c r="P288" s="98">
        <f>O288*H288</f>
        <v/>
      </c>
      <c r="Q288" s="98" t="n">
        <v>0.0003</v>
      </c>
      <c r="R288" s="98">
        <f>Q288*H288</f>
        <v/>
      </c>
      <c r="S288" s="98" t="n">
        <v>0</v>
      </c>
      <c r="T288" s="98">
        <f>S288*H288</f>
        <v/>
      </c>
      <c r="AR288" s="1" t="inlineStr">
        <is>
          <t>256</t>
        </is>
      </c>
      <c r="AT288" s="1" t="inlineStr">
        <is>
          <t>M</t>
        </is>
      </c>
      <c r="AU288" s="1" t="inlineStr">
        <is>
          <t>2</t>
        </is>
      </c>
      <c r="AY288" s="1" t="inlineStr">
        <is>
          <t>ROZPOCET</t>
        </is>
      </c>
      <c r="BE288" s="31">
        <f>IF(N288="základná",J288,0)</f>
        <v/>
      </c>
      <c r="BF288" s="31">
        <f>IF(N288="znížená",J288,0)</f>
        <v/>
      </c>
      <c r="BG288" s="31">
        <f>IF(N288="zákl. prenesená",J288,0)</f>
        <v/>
      </c>
      <c r="BH288" s="31">
        <f>IF(N288="zníž. prenesená",J288,0)</f>
        <v/>
      </c>
      <c r="BI288" s="31">
        <f>IF(N288="nulová",J288,0)</f>
        <v/>
      </c>
      <c r="BJ288" s="1" t="inlineStr">
        <is>
          <t>2</t>
        </is>
      </c>
      <c r="BK288" s="31">
        <f>ROUND(I288*H288,2)</f>
        <v/>
      </c>
      <c r="BL288" s="1" t="inlineStr">
        <is>
          <t>64</t>
        </is>
      </c>
      <c r="BM288" s="1" t="inlineStr">
        <is>
          <t>-2063293944</t>
        </is>
      </c>
    </row>
    <row r="289">
      <c r="D289" s="79" t="inlineStr">
        <is>
          <t>VV</t>
        </is>
      </c>
      <c r="F289" s="80" t="inlineStr">
        <is>
          <t>rozpínací kontakt k ovládacej hlavici CENTRAL STOP = 1 ks</t>
        </is>
      </c>
      <c r="H289" s="101" t="n">
        <v>1</v>
      </c>
      <c r="AT289" s="1" t="inlineStr">
        <is>
          <t>VV</t>
        </is>
      </c>
      <c r="AU289" s="1" t="inlineStr">
        <is>
          <t>2</t>
        </is>
      </c>
      <c r="AV289" s="2" t="inlineStr">
        <is>
          <t>2</t>
        </is>
      </c>
      <c r="AW289" s="2" t="inlineStr">
        <is>
          <t>True</t>
        </is>
      </c>
      <c r="AX289" s="2" t="inlineStr">
        <is>
          <t>1</t>
        </is>
      </c>
      <c r="AY289" s="1" t="inlineStr">
        <is>
          <t>ROZPOCET</t>
        </is>
      </c>
    </row>
    <row r="290" ht="24" customHeight="1">
      <c r="C290" s="72" t="inlineStr">
        <is>
          <t>59</t>
        </is>
      </c>
      <c r="D290" s="72" t="inlineStr">
        <is>
          <t>K</t>
        </is>
      </c>
      <c r="E290" s="73" t="inlineStr">
        <is>
          <t>210140485.S</t>
        </is>
      </c>
      <c r="F290" s="74" t="inlineStr">
        <is>
          <t>Montáž ovládacej hlavice M22 nepodsvietenej hríbovitej s aretáciou - CENTRAL STOP</t>
        </is>
      </c>
      <c r="G290" s="75" t="inlineStr">
        <is>
          <t>ks</t>
        </is>
      </c>
      <c r="H290" s="100" t="n">
        <v>1</v>
      </c>
      <c r="I290" s="77" t="n">
        <v>7.72</v>
      </c>
      <c r="J290" s="77">
        <f>ROUND(I290*H290,2)</f>
        <v/>
      </c>
      <c r="K290" s="78" t="inlineStr">
        <is>
          <t>CENEKON 2026/02</t>
        </is>
      </c>
      <c r="N290" s="46" t="inlineStr">
        <is>
          <t>základná</t>
        </is>
      </c>
      <c r="O290" s="98" t="n">
        <v>0</v>
      </c>
      <c r="P290" s="98">
        <f>O290*H290</f>
        <v/>
      </c>
      <c r="Q290" s="98" t="n">
        <v>0</v>
      </c>
      <c r="R290" s="98">
        <f>Q290*H290</f>
        <v/>
      </c>
      <c r="S290" s="98" t="n">
        <v>0</v>
      </c>
      <c r="T290" s="98">
        <f>S290*H290</f>
        <v/>
      </c>
      <c r="AR290" s="1" t="inlineStr">
        <is>
          <t>64</t>
        </is>
      </c>
      <c r="AT290" s="1" t="inlineStr">
        <is>
          <t>K</t>
        </is>
      </c>
      <c r="AU290" s="1" t="inlineStr">
        <is>
          <t>2</t>
        </is>
      </c>
      <c r="AY290" s="1" t="inlineStr">
        <is>
          <t>ROZPOCET</t>
        </is>
      </c>
      <c r="BE290" s="31">
        <f>IF(N290="základná",J290,0)</f>
        <v/>
      </c>
      <c r="BF290" s="31">
        <f>IF(N290="znížená",J290,0)</f>
        <v/>
      </c>
      <c r="BG290" s="31">
        <f>IF(N290="zákl. prenesená",J290,0)</f>
        <v/>
      </c>
      <c r="BH290" s="31">
        <f>IF(N290="zníž. prenesená",J290,0)</f>
        <v/>
      </c>
      <c r="BI290" s="31">
        <f>IF(N290="nulová",J290,0)</f>
        <v/>
      </c>
      <c r="BJ290" s="1" t="inlineStr">
        <is>
          <t>2</t>
        </is>
      </c>
      <c r="BK290" s="31">
        <f>ROUND(I290*H290,2)</f>
        <v/>
      </c>
      <c r="BL290" s="1" t="inlineStr">
        <is>
          <t>64</t>
        </is>
      </c>
      <c r="BM290" s="1" t="inlineStr">
        <is>
          <t>-1080967776</t>
        </is>
      </c>
    </row>
    <row r="291">
      <c r="D291" s="79" t="inlineStr">
        <is>
          <t>VV</t>
        </is>
      </c>
      <c r="F291" s="80" t="inlineStr">
        <is>
          <t>1 tlačidlo CENTRAL STOP vyznačené na výkrese 204</t>
        </is>
      </c>
      <c r="H291" s="101" t="n">
        <v>1</v>
      </c>
      <c r="AT291" s="1" t="inlineStr">
        <is>
          <t>VV</t>
        </is>
      </c>
      <c r="AU291" s="1" t="inlineStr">
        <is>
          <t>2</t>
        </is>
      </c>
      <c r="AV291" s="2" t="inlineStr">
        <is>
          <t>2</t>
        </is>
      </c>
      <c r="AW291" s="2" t="inlineStr">
        <is>
          <t>True</t>
        </is>
      </c>
      <c r="AX291" s="2" t="inlineStr">
        <is>
          <t>1</t>
        </is>
      </c>
      <c r="AY291" s="1" t="inlineStr">
        <is>
          <t>ROZPOCET</t>
        </is>
      </c>
    </row>
    <row r="292" ht="24" customHeight="1">
      <c r="C292" s="82" t="inlineStr">
        <is>
          <t>60</t>
        </is>
      </c>
      <c r="D292" s="82" t="inlineStr">
        <is>
          <t>M</t>
        </is>
      </c>
      <c r="E292" s="83" t="inlineStr">
        <is>
          <t>44529710</t>
        </is>
      </c>
      <c r="F292" s="84" t="inlineStr">
        <is>
          <t>Skrinka pre ovládacie prvky, prázdna - osadenie tlačidla CENTRAL STOP na stenu</t>
        </is>
      </c>
      <c r="G292" s="85" t="inlineStr">
        <is>
          <t>ks</t>
        </is>
      </c>
      <c r="H292" s="102" t="n">
        <v>1</v>
      </c>
      <c r="I292" s="87" t="n">
        <v>93.5</v>
      </c>
      <c r="J292" s="87">
        <f>ROUND(I292*H292,2)</f>
        <v/>
      </c>
      <c r="K292" s="88" t="inlineStr">
        <is>
          <t>CENEKON 2026/02 - MO</t>
        </is>
      </c>
      <c r="N292" s="46" t="inlineStr">
        <is>
          <t>základná</t>
        </is>
      </c>
      <c r="O292" s="98" t="n">
        <v>0</v>
      </c>
      <c r="P292" s="98">
        <f>O292*H292</f>
        <v/>
      </c>
      <c r="Q292" s="98" t="n">
        <v>0</v>
      </c>
      <c r="R292" s="98">
        <f>Q292*H292</f>
        <v/>
      </c>
      <c r="S292" s="98" t="n">
        <v>0</v>
      </c>
      <c r="T292" s="98">
        <f>S292*H292</f>
        <v/>
      </c>
      <c r="AR292" s="1" t="inlineStr">
        <is>
          <t>256</t>
        </is>
      </c>
      <c r="AT292" s="1" t="inlineStr">
        <is>
          <t>M</t>
        </is>
      </c>
      <c r="AU292" s="1" t="inlineStr">
        <is>
          <t>2</t>
        </is>
      </c>
      <c r="AY292" s="1" t="inlineStr">
        <is>
          <t>ROZPOCET</t>
        </is>
      </c>
      <c r="BE292" s="31">
        <f>IF(N292="základná",J292,0)</f>
        <v/>
      </c>
      <c r="BF292" s="31">
        <f>IF(N292="znížená",J292,0)</f>
        <v/>
      </c>
      <c r="BG292" s="31">
        <f>IF(N292="zákl. prenesená",J292,0)</f>
        <v/>
      </c>
      <c r="BH292" s="31">
        <f>IF(N292="zníž. prenesená",J292,0)</f>
        <v/>
      </c>
      <c r="BI292" s="31">
        <f>IF(N292="nulová",J292,0)</f>
        <v/>
      </c>
      <c r="BJ292" s="1" t="inlineStr">
        <is>
          <t>2</t>
        </is>
      </c>
      <c r="BK292" s="31">
        <f>ROUND(I292*H292,2)</f>
        <v/>
      </c>
      <c r="BL292" s="1" t="inlineStr">
        <is>
          <t>64</t>
        </is>
      </c>
      <c r="BM292" s="1" t="inlineStr">
        <is>
          <t>27197342</t>
        </is>
      </c>
    </row>
    <row r="293">
      <c r="D293" s="79" t="inlineStr">
        <is>
          <t>VV</t>
        </is>
      </c>
      <c r="F293" s="80" t="inlineStr">
        <is>
          <t>1 skrinka k tlačidlu CENTRAL STOP pri hlavnom vstupe</t>
        </is>
      </c>
      <c r="H293" s="101" t="n">
        <v>1</v>
      </c>
      <c r="AT293" s="1" t="inlineStr">
        <is>
          <t>VV</t>
        </is>
      </c>
      <c r="AU293" s="1" t="inlineStr">
        <is>
          <t>2</t>
        </is>
      </c>
      <c r="AV293" s="2" t="inlineStr">
        <is>
          <t>2</t>
        </is>
      </c>
      <c r="AW293" s="2" t="inlineStr">
        <is>
          <t>True</t>
        </is>
      </c>
      <c r="AX293" s="2" t="inlineStr">
        <is>
          <t>1</t>
        </is>
      </c>
      <c r="AY293" s="1" t="inlineStr">
        <is>
          <t>ROZPOCET</t>
        </is>
      </c>
    </row>
    <row r="294" ht="36" customHeight="1">
      <c r="C294" s="72" t="inlineStr">
        <is>
          <t>61</t>
        </is>
      </c>
      <c r="D294" s="72" t="inlineStr">
        <is>
          <t>K</t>
        </is>
      </c>
      <c r="E294" s="73" t="inlineStr">
        <is>
          <t>210220031.S</t>
        </is>
      </c>
      <c r="F294" s="74" t="inlineStr">
        <is>
          <t>Hlavná ochranná prípojnica HOP pri rozvádzači RE - ekvipotenciálna svorkovnica EPS 2 v krabici KO 125 E, montáž</t>
        </is>
      </c>
      <c r="G294" s="75" t="inlineStr">
        <is>
          <t>ks</t>
        </is>
      </c>
      <c r="H294" s="100" t="n">
        <v>1</v>
      </c>
      <c r="I294" s="77" t="n">
        <v>28.48</v>
      </c>
      <c r="J294" s="77">
        <f>ROUND(I294*H294,2)</f>
        <v/>
      </c>
      <c r="K294" s="78" t="inlineStr">
        <is>
          <t>CENEKON 2026/02</t>
        </is>
      </c>
      <c r="N294" s="46" t="inlineStr">
        <is>
          <t>základná</t>
        </is>
      </c>
      <c r="O294" s="98" t="n">
        <v>0</v>
      </c>
      <c r="P294" s="98">
        <f>O294*H294</f>
        <v/>
      </c>
      <c r="Q294" s="98" t="n">
        <v>0</v>
      </c>
      <c r="R294" s="98">
        <f>Q294*H294</f>
        <v/>
      </c>
      <c r="S294" s="98" t="n">
        <v>0</v>
      </c>
      <c r="T294" s="98">
        <f>S294*H294</f>
        <v/>
      </c>
      <c r="AR294" s="1" t="inlineStr">
        <is>
          <t>64</t>
        </is>
      </c>
      <c r="AT294" s="1" t="inlineStr">
        <is>
          <t>K</t>
        </is>
      </c>
      <c r="AU294" s="1" t="inlineStr">
        <is>
          <t>2</t>
        </is>
      </c>
      <c r="AY294" s="1" t="inlineStr">
        <is>
          <t>ROZPOCET</t>
        </is>
      </c>
      <c r="BE294" s="31">
        <f>IF(N294="základná",J294,0)</f>
        <v/>
      </c>
      <c r="BF294" s="31">
        <f>IF(N294="znížená",J294,0)</f>
        <v/>
      </c>
      <c r="BG294" s="31">
        <f>IF(N294="zákl. prenesená",J294,0)</f>
        <v/>
      </c>
      <c r="BH294" s="31">
        <f>IF(N294="zníž. prenesená",J294,0)</f>
        <v/>
      </c>
      <c r="BI294" s="31">
        <f>IF(N294="nulová",J294,0)</f>
        <v/>
      </c>
      <c r="BJ294" s="1" t="inlineStr">
        <is>
          <t>2</t>
        </is>
      </c>
      <c r="BK294" s="31">
        <f>ROUND(I294*H294,2)</f>
        <v/>
      </c>
      <c r="BL294" s="1" t="inlineStr">
        <is>
          <t>64</t>
        </is>
      </c>
      <c r="BM294" s="1" t="inlineStr">
        <is>
          <t>1117488657</t>
        </is>
      </c>
    </row>
    <row r="295">
      <c r="D295" s="79" t="inlineStr">
        <is>
          <t>VV</t>
        </is>
      </c>
      <c r="F295" s="80" t="inlineStr">
        <is>
          <t>1 HOP vedľa rozvádzača RE v miestnosti 1.01</t>
        </is>
      </c>
      <c r="H295" s="101" t="n">
        <v>1</v>
      </c>
      <c r="AT295" s="1" t="inlineStr">
        <is>
          <t>VV</t>
        </is>
      </c>
      <c r="AU295" s="1" t="inlineStr">
        <is>
          <t>2</t>
        </is>
      </c>
      <c r="AV295" s="2" t="inlineStr">
        <is>
          <t>2</t>
        </is>
      </c>
      <c r="AW295" s="2" t="inlineStr">
        <is>
          <t>True</t>
        </is>
      </c>
      <c r="AX295" s="2" t="inlineStr">
        <is>
          <t>1</t>
        </is>
      </c>
      <c r="AY295" s="1" t="inlineStr">
        <is>
          <t>ROZPOCET</t>
        </is>
      </c>
    </row>
    <row r="296" ht="36" customHeight="1">
      <c r="C296" s="72" t="inlineStr">
        <is>
          <t>62</t>
        </is>
      </c>
      <c r="D296" s="72" t="inlineStr">
        <is>
          <t>K</t>
        </is>
      </c>
      <c r="E296" s="73" t="inlineStr">
        <is>
          <t>210220030.S</t>
        </is>
      </c>
      <c r="F296" s="74" t="inlineStr">
        <is>
          <t>Podružná ochranná prípojnica POP (HUP) pri podružnom rozvádzači - ekvipotenciálna svorkovnica EPS 3 v krabici KO 100 E, montáž</t>
        </is>
      </c>
      <c r="G296" s="75" t="inlineStr">
        <is>
          <t>ks</t>
        </is>
      </c>
      <c r="H296" s="100" t="n">
        <v>38</v>
      </c>
      <c r="I296" s="77" t="n">
        <v>23.41</v>
      </c>
      <c r="J296" s="77">
        <f>ROUND(I296*H296,2)</f>
        <v/>
      </c>
      <c r="K296" s="78" t="inlineStr">
        <is>
          <t>CENEKON 2026/02</t>
        </is>
      </c>
      <c r="N296" s="46" t="inlineStr">
        <is>
          <t>základná</t>
        </is>
      </c>
      <c r="O296" s="98" t="n">
        <v>0</v>
      </c>
      <c r="P296" s="98">
        <f>O296*H296</f>
        <v/>
      </c>
      <c r="Q296" s="98" t="n">
        <v>0</v>
      </c>
      <c r="R296" s="98">
        <f>Q296*H296</f>
        <v/>
      </c>
      <c r="S296" s="98" t="n">
        <v>0</v>
      </c>
      <c r="T296" s="98">
        <f>S296*H296</f>
        <v/>
      </c>
      <c r="AR296" s="1" t="inlineStr">
        <is>
          <t>64</t>
        </is>
      </c>
      <c r="AT296" s="1" t="inlineStr">
        <is>
          <t>K</t>
        </is>
      </c>
      <c r="AU296" s="1" t="inlineStr">
        <is>
          <t>2</t>
        </is>
      </c>
      <c r="AY296" s="1" t="inlineStr">
        <is>
          <t>ROZPOCET</t>
        </is>
      </c>
      <c r="BE296" s="31">
        <f>IF(N296="základná",J296,0)</f>
        <v/>
      </c>
      <c r="BF296" s="31">
        <f>IF(N296="znížená",J296,0)</f>
        <v/>
      </c>
      <c r="BG296" s="31">
        <f>IF(N296="zákl. prenesená",J296,0)</f>
        <v/>
      </c>
      <c r="BH296" s="31">
        <f>IF(N296="zníž. prenesená",J296,0)</f>
        <v/>
      </c>
      <c r="BI296" s="31">
        <f>IF(N296="nulová",J296,0)</f>
        <v/>
      </c>
      <c r="BJ296" s="1" t="inlineStr">
        <is>
          <t>2</t>
        </is>
      </c>
      <c r="BK296" s="31">
        <f>ROUND(I296*H296,2)</f>
        <v/>
      </c>
      <c r="BL296" s="1" t="inlineStr">
        <is>
          <t>64</t>
        </is>
      </c>
      <c r="BM296" s="1" t="inlineStr">
        <is>
          <t>242158446</t>
        </is>
      </c>
    </row>
    <row r="297">
      <c r="D297" s="79" t="inlineStr">
        <is>
          <t>VV</t>
        </is>
      </c>
      <c r="F297" s="80" t="inlineStr">
        <is>
          <t>1 HUP na rozvádzač: 27 bytových + 11 nebytových = 38</t>
        </is>
      </c>
      <c r="H297" s="101" t="n">
        <v>38</v>
      </c>
      <c r="AT297" s="1" t="inlineStr">
        <is>
          <t>VV</t>
        </is>
      </c>
      <c r="AU297" s="1" t="inlineStr">
        <is>
          <t>2</t>
        </is>
      </c>
      <c r="AV297" s="2" t="inlineStr">
        <is>
          <t>2</t>
        </is>
      </c>
      <c r="AW297" s="2" t="inlineStr">
        <is>
          <t>True</t>
        </is>
      </c>
      <c r="AX297" s="2" t="inlineStr">
        <is>
          <t>1</t>
        </is>
      </c>
      <c r="AY297" s="1" t="inlineStr">
        <is>
          <t>ROZPOCET</t>
        </is>
      </c>
    </row>
    <row r="298" ht="36" customHeight="1">
      <c r="C298" s="72" t="inlineStr">
        <is>
          <t>63</t>
        </is>
      </c>
      <c r="D298" s="72" t="inlineStr">
        <is>
          <t>K</t>
        </is>
      </c>
      <c r="E298" s="73" t="inlineStr">
        <is>
          <t>210220303.S</t>
        </is>
      </c>
      <c r="F298" s="74" t="inlineStr">
        <is>
          <t>Ochranné pospájanie pevne uložené, vodič CYA 16 mm2 zeleno-žltý - prepojenie prípojníc HUP pri rozvádzačoch na hlavnú prípojnicu</t>
        </is>
      </c>
      <c r="G298" s="75" t="inlineStr">
        <is>
          <t>m</t>
        </is>
      </c>
      <c r="H298" s="100" t="n">
        <v>1031.75</v>
      </c>
      <c r="I298" s="77" t="n">
        <v>2.19</v>
      </c>
      <c r="J298" s="77">
        <f>ROUND(I298*H298,2)</f>
        <v/>
      </c>
      <c r="K298" s="78" t="inlineStr">
        <is>
          <t>CENEKON 2026/02</t>
        </is>
      </c>
      <c r="N298" s="46" t="inlineStr">
        <is>
          <t>základná</t>
        </is>
      </c>
      <c r="O298" s="98" t="n">
        <v>0</v>
      </c>
      <c r="P298" s="98">
        <f>O298*H298</f>
        <v/>
      </c>
      <c r="Q298" s="98" t="n">
        <v>0</v>
      </c>
      <c r="R298" s="98">
        <f>Q298*H298</f>
        <v/>
      </c>
      <c r="S298" s="98" t="n">
        <v>0</v>
      </c>
      <c r="T298" s="98">
        <f>S298*H298</f>
        <v/>
      </c>
      <c r="AR298" s="1" t="inlineStr">
        <is>
          <t>64</t>
        </is>
      </c>
      <c r="AT298" s="1" t="inlineStr">
        <is>
          <t>K</t>
        </is>
      </c>
      <c r="AU298" s="1" t="inlineStr">
        <is>
          <t>2</t>
        </is>
      </c>
      <c r="AY298" s="1" t="inlineStr">
        <is>
          <t>ROZPOCET</t>
        </is>
      </c>
      <c r="BE298" s="31">
        <f>IF(N298="základná",J298,0)</f>
        <v/>
      </c>
      <c r="BF298" s="31">
        <f>IF(N298="znížená",J298,0)</f>
        <v/>
      </c>
      <c r="BG298" s="31">
        <f>IF(N298="zákl. prenesená",J298,0)</f>
        <v/>
      </c>
      <c r="BH298" s="31">
        <f>IF(N298="zníž. prenesená",J298,0)</f>
        <v/>
      </c>
      <c r="BI298" s="31">
        <f>IF(N298="nulová",J298,0)</f>
        <v/>
      </c>
      <c r="BJ298" s="1" t="inlineStr">
        <is>
          <t>2</t>
        </is>
      </c>
      <c r="BK298" s="31">
        <f>ROUND(I298*H298,2)</f>
        <v/>
      </c>
      <c r="BL298" s="1" t="inlineStr">
        <is>
          <t>64</t>
        </is>
      </c>
      <c r="BM298" s="1" t="inlineStr">
        <is>
          <t>1246642131</t>
        </is>
      </c>
    </row>
    <row r="299">
      <c r="D299" s="79" t="inlineStr">
        <is>
          <t>VV</t>
        </is>
      </c>
      <c r="F299" s="80" t="inlineStr">
        <is>
          <t>1.NP: 11 rozvádzačov nebytových priestorov RSA až RSK; 2.NP až 4.NP: po 9 bytových rozvádzačoch, spolu 38</t>
        </is>
      </c>
      <c r="AT299" s="1" t="inlineStr">
        <is>
          <t>VV</t>
        </is>
      </c>
      <c r="AU299" s="1" t="inlineStr">
        <is>
          <t>2</t>
        </is>
      </c>
      <c r="AV299" s="2" t="inlineStr">
        <is>
          <t>2</t>
        </is>
      </c>
      <c r="AW299" s="2" t="inlineStr">
        <is>
          <t>True</t>
        </is>
      </c>
      <c r="AX299" s="2" t="inlineStr">
        <is>
          <t>0</t>
        </is>
      </c>
      <c r="AY299" s="1" t="inlineStr">
        <is>
          <t>ROZPOCET</t>
        </is>
      </c>
    </row>
    <row r="300">
      <c r="D300" s="79" t="inlineStr">
        <is>
          <t>VV</t>
        </is>
      </c>
      <c r="F300" s="80" t="inlineStr">
        <is>
          <t>11 x 20,65 + 9 x 26,40 + 9 x 29,80 + 9 x 33,20 = 1 031,75 m</t>
        </is>
      </c>
      <c r="H300" s="101" t="n">
        <v>1031.75</v>
      </c>
      <c r="AT300" s="1" t="inlineStr">
        <is>
          <t>VV</t>
        </is>
      </c>
      <c r="AU300" s="1" t="inlineStr">
        <is>
          <t>2</t>
        </is>
      </c>
      <c r="AV300" s="2" t="inlineStr">
        <is>
          <t>2</t>
        </is>
      </c>
      <c r="AW300" s="2" t="inlineStr">
        <is>
          <t>True</t>
        </is>
      </c>
      <c r="AX300" s="2" t="inlineStr">
        <is>
          <t>1</t>
        </is>
      </c>
      <c r="AY300" s="1" t="inlineStr">
        <is>
          <t>ROZPOCET</t>
        </is>
      </c>
    </row>
    <row r="301" ht="24" customHeight="1">
      <c r="C301" s="82" t="inlineStr">
        <is>
          <t>64</t>
        </is>
      </c>
      <c r="D301" s="82" t="inlineStr">
        <is>
          <t>M</t>
        </is>
      </c>
      <c r="E301" s="83" t="inlineStr">
        <is>
          <t>341110011600.S</t>
        </is>
      </c>
      <c r="F301" s="84" t="inlineStr">
        <is>
          <t>Vodič medený CY 16 mm2 - ochranné pospájanie</t>
        </is>
      </c>
      <c r="G301" s="85" t="inlineStr">
        <is>
          <t>m</t>
        </is>
      </c>
      <c r="H301" s="102" t="n">
        <v>1031.75</v>
      </c>
      <c r="I301" s="87" t="n">
        <v>2.22</v>
      </c>
      <c r="J301" s="87">
        <f>ROUND(I301*H301,2)</f>
        <v/>
      </c>
      <c r="K301" s="88" t="inlineStr">
        <is>
          <t>CENEKON 2026/02</t>
        </is>
      </c>
      <c r="N301" s="46" t="inlineStr">
        <is>
          <t>základná</t>
        </is>
      </c>
      <c r="O301" s="98" t="n">
        <v>0</v>
      </c>
      <c r="P301" s="98">
        <f>O301*H301</f>
        <v/>
      </c>
      <c r="Q301" s="98" t="n">
        <v>0.00016</v>
      </c>
      <c r="R301" s="98">
        <f>Q301*H301</f>
        <v/>
      </c>
      <c r="S301" s="98" t="n">
        <v>0</v>
      </c>
      <c r="T301" s="98">
        <f>S301*H301</f>
        <v/>
      </c>
      <c r="AR301" s="1" t="inlineStr">
        <is>
          <t>256</t>
        </is>
      </c>
      <c r="AT301" s="1" t="inlineStr">
        <is>
          <t>M</t>
        </is>
      </c>
      <c r="AU301" s="1" t="inlineStr">
        <is>
          <t>2</t>
        </is>
      </c>
      <c r="AY301" s="1" t="inlineStr">
        <is>
          <t>ROZPOCET</t>
        </is>
      </c>
      <c r="BE301" s="31">
        <f>IF(N301="základná",J301,0)</f>
        <v/>
      </c>
      <c r="BF301" s="31">
        <f>IF(N301="znížená",J301,0)</f>
        <v/>
      </c>
      <c r="BG301" s="31">
        <f>IF(N301="zákl. prenesená",J301,0)</f>
        <v/>
      </c>
      <c r="BH301" s="31">
        <f>IF(N301="zníž. prenesená",J301,0)</f>
        <v/>
      </c>
      <c r="BI301" s="31">
        <f>IF(N301="nulová",J301,0)</f>
        <v/>
      </c>
      <c r="BJ301" s="1" t="inlineStr">
        <is>
          <t>2</t>
        </is>
      </c>
      <c r="BK301" s="31">
        <f>ROUND(I301*H301,2)</f>
        <v/>
      </c>
      <c r="BL301" s="1" t="inlineStr">
        <is>
          <t>64</t>
        </is>
      </c>
      <c r="BM301" s="1" t="inlineStr">
        <is>
          <t>1794642820</t>
        </is>
      </c>
    </row>
    <row r="302">
      <c r="D302" s="79" t="inlineStr">
        <is>
          <t>VV</t>
        </is>
      </c>
      <c r="F302" s="80" t="inlineStr">
        <is>
          <t>1.NP: 11 rozvádzačov nebytových priestorov RSA až RSK; 2.NP až 4.NP: po 9 bytových rozvádzačoch, spolu 38</t>
        </is>
      </c>
      <c r="AT302" s="1" t="inlineStr">
        <is>
          <t>VV</t>
        </is>
      </c>
      <c r="AU302" s="1" t="inlineStr">
        <is>
          <t>2</t>
        </is>
      </c>
      <c r="AV302" s="2" t="inlineStr">
        <is>
          <t>2</t>
        </is>
      </c>
      <c r="AW302" s="2" t="inlineStr">
        <is>
          <t>True</t>
        </is>
      </c>
      <c r="AX302" s="2" t="inlineStr">
        <is>
          <t>0</t>
        </is>
      </c>
      <c r="AY302" s="1" t="inlineStr">
        <is>
          <t>ROZPOCET</t>
        </is>
      </c>
    </row>
    <row r="303">
      <c r="D303" s="79" t="inlineStr">
        <is>
          <t>VV</t>
        </is>
      </c>
      <c r="F303" s="80" t="inlineStr">
        <is>
          <t>11 x 20,65 + 9 x 26,40 + 9 x 29,80 + 9 x 33,20 = 1 031,75 m</t>
        </is>
      </c>
      <c r="H303" s="101" t="n">
        <v>1031.75</v>
      </c>
      <c r="AT303" s="1" t="inlineStr">
        <is>
          <t>VV</t>
        </is>
      </c>
      <c r="AU303" s="1" t="inlineStr">
        <is>
          <t>2</t>
        </is>
      </c>
      <c r="AV303" s="2" t="inlineStr">
        <is>
          <t>2</t>
        </is>
      </c>
      <c r="AW303" s="2" t="inlineStr">
        <is>
          <t>True</t>
        </is>
      </c>
      <c r="AX303" s="2" t="inlineStr">
        <is>
          <t>1</t>
        </is>
      </c>
      <c r="AY303" s="1" t="inlineStr">
        <is>
          <t>ROZPOCET</t>
        </is>
      </c>
    </row>
    <row r="304" ht="36" customHeight="1">
      <c r="C304" s="72" t="inlineStr">
        <is>
          <t>65</t>
        </is>
      </c>
      <c r="D304" s="72" t="inlineStr">
        <is>
          <t>K</t>
        </is>
      </c>
      <c r="E304" s="73" t="inlineStr">
        <is>
          <t>210220301.S</t>
        </is>
      </c>
      <c r="F304" s="74" t="inlineStr">
        <is>
          <t>Doplnkové pospájanie pevne uložené, vodič CY 4-6 mm2 zeleno-žltý - kúpeľne, sprchy, kuchyne a strojovne</t>
        </is>
      </c>
      <c r="G304" s="75" t="inlineStr">
        <is>
          <t>m</t>
        </is>
      </c>
      <c r="H304" s="100" t="n">
        <v>380</v>
      </c>
      <c r="I304" s="77" t="n">
        <v>1.45</v>
      </c>
      <c r="J304" s="77">
        <f>ROUND(I304*H304,2)</f>
        <v/>
      </c>
      <c r="K304" s="78" t="inlineStr">
        <is>
          <t>CENEKON 2026/02</t>
        </is>
      </c>
      <c r="N304" s="46" t="inlineStr">
        <is>
          <t>základná</t>
        </is>
      </c>
      <c r="O304" s="98" t="n">
        <v>0</v>
      </c>
      <c r="P304" s="98">
        <f>O304*H304</f>
        <v/>
      </c>
      <c r="Q304" s="98" t="n">
        <v>0</v>
      </c>
      <c r="R304" s="98">
        <f>Q304*H304</f>
        <v/>
      </c>
      <c r="S304" s="98" t="n">
        <v>0</v>
      </c>
      <c r="T304" s="98">
        <f>S304*H304</f>
        <v/>
      </c>
      <c r="AR304" s="1" t="inlineStr">
        <is>
          <t>64</t>
        </is>
      </c>
      <c r="AT304" s="1" t="inlineStr">
        <is>
          <t>K</t>
        </is>
      </c>
      <c r="AU304" s="1" t="inlineStr">
        <is>
          <t>2</t>
        </is>
      </c>
      <c r="AY304" s="1" t="inlineStr">
        <is>
          <t>ROZPOCET</t>
        </is>
      </c>
      <c r="BE304" s="31">
        <f>IF(N304="základná",J304,0)</f>
        <v/>
      </c>
      <c r="BF304" s="31">
        <f>IF(N304="znížená",J304,0)</f>
        <v/>
      </c>
      <c r="BG304" s="31">
        <f>IF(N304="zákl. prenesená",J304,0)</f>
        <v/>
      </c>
      <c r="BH304" s="31">
        <f>IF(N304="zníž. prenesená",J304,0)</f>
        <v/>
      </c>
      <c r="BI304" s="31">
        <f>IF(N304="nulová",J304,0)</f>
        <v/>
      </c>
      <c r="BJ304" s="1" t="inlineStr">
        <is>
          <t>2</t>
        </is>
      </c>
      <c r="BK304" s="31">
        <f>ROUND(I304*H304,2)</f>
        <v/>
      </c>
      <c r="BL304" s="1" t="inlineStr">
        <is>
          <t>64</t>
        </is>
      </c>
      <c r="BM304" s="1" t="inlineStr">
        <is>
          <t>-1789759858</t>
        </is>
      </c>
    </row>
    <row r="305">
      <c r="D305" s="79" t="inlineStr">
        <is>
          <t>VV</t>
        </is>
      </c>
      <c r="F305" s="80" t="inlineStr">
        <is>
          <t>27 bytov x 2 miesta (kúpeľňa a kuchyňa) = 54</t>
        </is>
      </c>
      <c r="H305" s="101" t="n">
        <v>54</v>
      </c>
      <c r="AT305" s="1" t="inlineStr">
        <is>
          <t>VV</t>
        </is>
      </c>
      <c r="AU305" s="1" t="inlineStr">
        <is>
          <t>2</t>
        </is>
      </c>
      <c r="AV305" s="2" t="inlineStr">
        <is>
          <t>2</t>
        </is>
      </c>
      <c r="AW305" s="2" t="inlineStr">
        <is>
          <t>True</t>
        </is>
      </c>
      <c r="AX305" s="2" t="inlineStr">
        <is>
          <t>0</t>
        </is>
      </c>
      <c r="AY305" s="1" t="inlineStr">
        <is>
          <t>ROZPOCET</t>
        </is>
      </c>
    </row>
    <row r="306">
      <c r="D306" s="79" t="inlineStr">
        <is>
          <t>VV</t>
        </is>
      </c>
      <c r="F306" s="80" t="inlineStr">
        <is>
          <t>11 nebytových priestorov x 2 miesta = 22</t>
        </is>
      </c>
      <c r="H306" s="101" t="n">
        <v>22</v>
      </c>
      <c r="AT306" s="1" t="inlineStr">
        <is>
          <t>VV</t>
        </is>
      </c>
      <c r="AU306" s="1" t="inlineStr">
        <is>
          <t>2</t>
        </is>
      </c>
      <c r="AV306" s="2" t="inlineStr">
        <is>
          <t>2</t>
        </is>
      </c>
      <c r="AW306" s="2" t="inlineStr">
        <is>
          <t>True</t>
        </is>
      </c>
      <c r="AX306" s="2" t="inlineStr">
        <is>
          <t>0</t>
        </is>
      </c>
      <c r="AY306" s="1" t="inlineStr">
        <is>
          <t>ROZPOCET</t>
        </is>
      </c>
    </row>
    <row r="307">
      <c r="D307" s="79" t="inlineStr">
        <is>
          <t>VV</t>
        </is>
      </c>
      <c r="F307" s="80" t="inlineStr">
        <is>
          <t>spolu 76 miest x 5,00 m = 380,00</t>
        </is>
      </c>
      <c r="H307" s="101" t="n">
        <v>380</v>
      </c>
      <c r="AT307" s="1" t="inlineStr">
        <is>
          <t>VV</t>
        </is>
      </c>
      <c r="AU307" s="1" t="inlineStr">
        <is>
          <t>2</t>
        </is>
      </c>
      <c r="AV307" s="2" t="inlineStr">
        <is>
          <t>2</t>
        </is>
      </c>
      <c r="AW307" s="2" t="inlineStr">
        <is>
          <t>True</t>
        </is>
      </c>
      <c r="AX307" s="2" t="inlineStr">
        <is>
          <t>1</t>
        </is>
      </c>
      <c r="AY307" s="1" t="inlineStr">
        <is>
          <t>ROZPOCET</t>
        </is>
      </c>
    </row>
    <row r="308" ht="24" customHeight="1">
      <c r="C308" s="82" t="inlineStr">
        <is>
          <t>66</t>
        </is>
      </c>
      <c r="D308" s="82" t="inlineStr">
        <is>
          <t>M</t>
        </is>
      </c>
      <c r="E308" s="83" t="inlineStr">
        <is>
          <t>341110011400.S</t>
        </is>
      </c>
      <c r="F308" s="84" t="inlineStr">
        <is>
          <t>Vodič medený CY 6 mm2 - doplnkové pospájanie</t>
        </is>
      </c>
      <c r="G308" s="85" t="inlineStr">
        <is>
          <t>m</t>
        </is>
      </c>
      <c r="H308" s="102" t="n">
        <v>380</v>
      </c>
      <c r="I308" s="87" t="n">
        <v>0.8100000000000001</v>
      </c>
      <c r="J308" s="87">
        <f>ROUND(I308*H308,2)</f>
        <v/>
      </c>
      <c r="K308" s="88" t="inlineStr">
        <is>
          <t>CENEKON 2026/02</t>
        </is>
      </c>
      <c r="N308" s="46" t="inlineStr">
        <is>
          <t>základná</t>
        </is>
      </c>
      <c r="O308" s="98" t="n">
        <v>0</v>
      </c>
      <c r="P308" s="98">
        <f>O308*H308</f>
        <v/>
      </c>
      <c r="Q308" s="98" t="n">
        <v>6.999999999999999e-05</v>
      </c>
      <c r="R308" s="98">
        <f>Q308*H308</f>
        <v/>
      </c>
      <c r="S308" s="98" t="n">
        <v>0</v>
      </c>
      <c r="T308" s="98">
        <f>S308*H308</f>
        <v/>
      </c>
      <c r="AR308" s="1" t="inlineStr">
        <is>
          <t>256</t>
        </is>
      </c>
      <c r="AT308" s="1" t="inlineStr">
        <is>
          <t>M</t>
        </is>
      </c>
      <c r="AU308" s="1" t="inlineStr">
        <is>
          <t>2</t>
        </is>
      </c>
      <c r="AY308" s="1" t="inlineStr">
        <is>
          <t>ROZPOCET</t>
        </is>
      </c>
      <c r="BE308" s="31">
        <f>IF(N308="základná",J308,0)</f>
        <v/>
      </c>
      <c r="BF308" s="31">
        <f>IF(N308="znížená",J308,0)</f>
        <v/>
      </c>
      <c r="BG308" s="31">
        <f>IF(N308="zákl. prenesená",J308,0)</f>
        <v/>
      </c>
      <c r="BH308" s="31">
        <f>IF(N308="zníž. prenesená",J308,0)</f>
        <v/>
      </c>
      <c r="BI308" s="31">
        <f>IF(N308="nulová",J308,0)</f>
        <v/>
      </c>
      <c r="BJ308" s="1" t="inlineStr">
        <is>
          <t>2</t>
        </is>
      </c>
      <c r="BK308" s="31">
        <f>ROUND(I308*H308,2)</f>
        <v/>
      </c>
      <c r="BL308" s="1" t="inlineStr">
        <is>
          <t>64</t>
        </is>
      </c>
      <c r="BM308" s="1" t="inlineStr">
        <is>
          <t>1192259722</t>
        </is>
      </c>
    </row>
    <row r="309">
      <c r="D309" s="79" t="inlineStr">
        <is>
          <t>VV</t>
        </is>
      </c>
      <c r="F309" s="80" t="inlineStr">
        <is>
          <t>zhodné s dĺžkou doplnkového pospájania = 380,00 m</t>
        </is>
      </c>
      <c r="H309" s="101" t="n">
        <v>380</v>
      </c>
      <c r="AT309" s="1" t="inlineStr">
        <is>
          <t>VV</t>
        </is>
      </c>
      <c r="AU309" s="1" t="inlineStr">
        <is>
          <t>2</t>
        </is>
      </c>
      <c r="AV309" s="2" t="inlineStr">
        <is>
          <t>2</t>
        </is>
      </c>
      <c r="AW309" s="2" t="inlineStr">
        <is>
          <t>True</t>
        </is>
      </c>
      <c r="AX309" s="2" t="inlineStr">
        <is>
          <t>1</t>
        </is>
      </c>
      <c r="AY309" s="1" t="inlineStr">
        <is>
          <t>ROZPOCET</t>
        </is>
      </c>
    </row>
    <row r="310" ht="36" customHeight="1">
      <c r="C310" s="72" t="inlineStr">
        <is>
          <t>67</t>
        </is>
      </c>
      <c r="D310" s="72" t="inlineStr">
        <is>
          <t>K</t>
        </is>
      </c>
      <c r="E310" s="73" t="inlineStr">
        <is>
          <t>210020308.S</t>
        </is>
      </c>
      <c r="F310" s="74" t="inlineStr">
        <is>
          <t>Káblový žľab - káblový nosný systém pozinkovaný 250/50 mm bez veka, montáž vrátane príslušenstva a podpery</t>
        </is>
      </c>
      <c r="G310" s="75" t="inlineStr">
        <is>
          <t>m</t>
        </is>
      </c>
      <c r="H310" s="100" t="n">
        <v>198.4</v>
      </c>
      <c r="I310" s="77" t="n">
        <v>12.67</v>
      </c>
      <c r="J310" s="77">
        <f>ROUND(I310*H310,2)</f>
        <v/>
      </c>
      <c r="K310" s="78" t="inlineStr">
        <is>
          <t>CENEKON 2026/02</t>
        </is>
      </c>
      <c r="N310" s="46" t="inlineStr">
        <is>
          <t>základná</t>
        </is>
      </c>
      <c r="O310" s="98" t="n">
        <v>0</v>
      </c>
      <c r="P310" s="98">
        <f>O310*H310</f>
        <v/>
      </c>
      <c r="Q310" s="98" t="n">
        <v>0</v>
      </c>
      <c r="R310" s="98">
        <f>Q310*H310</f>
        <v/>
      </c>
      <c r="S310" s="98" t="n">
        <v>0</v>
      </c>
      <c r="T310" s="98">
        <f>S310*H310</f>
        <v/>
      </c>
      <c r="AR310" s="1" t="inlineStr">
        <is>
          <t>64</t>
        </is>
      </c>
      <c r="AT310" s="1" t="inlineStr">
        <is>
          <t>K</t>
        </is>
      </c>
      <c r="AU310" s="1" t="inlineStr">
        <is>
          <t>2</t>
        </is>
      </c>
      <c r="AY310" s="1" t="inlineStr">
        <is>
          <t>ROZPOCET</t>
        </is>
      </c>
      <c r="BE310" s="31">
        <f>IF(N310="základná",J310,0)</f>
        <v/>
      </c>
      <c r="BF310" s="31">
        <f>IF(N310="znížená",J310,0)</f>
        <v/>
      </c>
      <c r="BG310" s="31">
        <f>IF(N310="zákl. prenesená",J310,0)</f>
        <v/>
      </c>
      <c r="BH310" s="31">
        <f>IF(N310="zníž. prenesená",J310,0)</f>
        <v/>
      </c>
      <c r="BI310" s="31">
        <f>IF(N310="nulová",J310,0)</f>
        <v/>
      </c>
      <c r="BJ310" s="1" t="inlineStr">
        <is>
          <t>2</t>
        </is>
      </c>
      <c r="BK310" s="31">
        <f>ROUND(I310*H310,2)</f>
        <v/>
      </c>
      <c r="BL310" s="1" t="inlineStr">
        <is>
          <t>64</t>
        </is>
      </c>
      <c r="BM310" s="1" t="inlineStr">
        <is>
          <t>935694599</t>
        </is>
      </c>
    </row>
    <row r="311">
      <c r="D311" s="79" t="inlineStr">
        <is>
          <t>VV</t>
        </is>
      </c>
      <c r="F311" s="80" t="inlineStr">
        <is>
          <t>chodbový rozvod po dĺžke objektu 4 x 41,30 = 165,20 m</t>
        </is>
      </c>
      <c r="AT311" s="1" t="inlineStr">
        <is>
          <t>VV</t>
        </is>
      </c>
      <c r="AU311" s="1" t="inlineStr">
        <is>
          <t>2</t>
        </is>
      </c>
      <c r="AV311" s="2" t="inlineStr">
        <is>
          <t>2</t>
        </is>
      </c>
      <c r="AW311" s="2" t="inlineStr">
        <is>
          <t>True</t>
        </is>
      </c>
      <c r="AX311" s="2" t="inlineStr">
        <is>
          <t>0</t>
        </is>
      </c>
      <c r="AY311" s="1" t="inlineStr">
        <is>
          <t>ROZPOCET</t>
        </is>
      </c>
    </row>
    <row r="312">
      <c r="D312" s="79" t="inlineStr">
        <is>
          <t>VV</t>
        </is>
      </c>
      <c r="F312" s="80" t="inlineStr">
        <is>
          <t>zvislá stúpačka od rozvádzača RE nad 4.NP 33,20 m</t>
        </is>
      </c>
      <c r="AT312" s="1" t="inlineStr">
        <is>
          <t>VV</t>
        </is>
      </c>
      <c r="AU312" s="1" t="inlineStr">
        <is>
          <t>2</t>
        </is>
      </c>
      <c r="AV312" s="2" t="inlineStr">
        <is>
          <t>2</t>
        </is>
      </c>
      <c r="AW312" s="2" t="inlineStr">
        <is>
          <t>True</t>
        </is>
      </c>
      <c r="AX312" s="2" t="inlineStr">
        <is>
          <t>0</t>
        </is>
      </c>
      <c r="AY312" s="1" t="inlineStr">
        <is>
          <t>ROZPOCET</t>
        </is>
      </c>
    </row>
    <row r="313">
      <c r="D313" s="79" t="inlineStr">
        <is>
          <t>VV</t>
        </is>
      </c>
      <c r="F313" s="80" t="inlineStr">
        <is>
          <t>165,20 + 33,20 = 198,40</t>
        </is>
      </c>
      <c r="H313" s="101" t="n">
        <v>198.4</v>
      </c>
      <c r="AT313" s="1" t="inlineStr">
        <is>
          <t>VV</t>
        </is>
      </c>
      <c r="AU313" s="1" t="inlineStr">
        <is>
          <t>2</t>
        </is>
      </c>
      <c r="AV313" s="2" t="inlineStr">
        <is>
          <t>2</t>
        </is>
      </c>
      <c r="AW313" s="2" t="inlineStr">
        <is>
          <t>True</t>
        </is>
      </c>
      <c r="AX313" s="2" t="inlineStr">
        <is>
          <t>1</t>
        </is>
      </c>
      <c r="AY313" s="1" t="inlineStr">
        <is>
          <t>ROZPOCET</t>
        </is>
      </c>
    </row>
    <row r="314" ht="24" customHeight="1">
      <c r="C314" s="82" t="inlineStr">
        <is>
          <t>68</t>
        </is>
      </c>
      <c r="D314" s="82" t="inlineStr">
        <is>
          <t>M</t>
        </is>
      </c>
      <c r="E314" s="83" t="inlineStr">
        <is>
          <t>345750008900.S</t>
        </is>
      </c>
      <c r="F314" s="84" t="inlineStr">
        <is>
          <t>Žľab káblový, šxv 250x50 mm, z pozinkovanej ocele - káblový nosný systém chodbového rozvodu</t>
        </is>
      </c>
      <c r="G314" s="85" t="inlineStr">
        <is>
          <t>m</t>
        </is>
      </c>
      <c r="H314" s="102" t="n">
        <v>198.4</v>
      </c>
      <c r="I314" s="87" t="n">
        <v>12.62</v>
      </c>
      <c r="J314" s="87">
        <f>ROUND(I314*H314,2)</f>
        <v/>
      </c>
      <c r="K314" s="88" t="inlineStr">
        <is>
          <t>CENEKON 2026/02</t>
        </is>
      </c>
      <c r="N314" s="46" t="inlineStr">
        <is>
          <t>základná</t>
        </is>
      </c>
      <c r="O314" s="98" t="n">
        <v>0</v>
      </c>
      <c r="P314" s="98">
        <f>O314*H314</f>
        <v/>
      </c>
      <c r="Q314" s="98" t="n">
        <v>0.00054</v>
      </c>
      <c r="R314" s="98">
        <f>Q314*H314</f>
        <v/>
      </c>
      <c r="S314" s="98" t="n">
        <v>0</v>
      </c>
      <c r="T314" s="98">
        <f>S314*H314</f>
        <v/>
      </c>
      <c r="AR314" s="1" t="inlineStr">
        <is>
          <t>256</t>
        </is>
      </c>
      <c r="AT314" s="1" t="inlineStr">
        <is>
          <t>M</t>
        </is>
      </c>
      <c r="AU314" s="1" t="inlineStr">
        <is>
          <t>2</t>
        </is>
      </c>
      <c r="AY314" s="1" t="inlineStr">
        <is>
          <t>ROZPOCET</t>
        </is>
      </c>
      <c r="BE314" s="31">
        <f>IF(N314="základná",J314,0)</f>
        <v/>
      </c>
      <c r="BF314" s="31">
        <f>IF(N314="znížená",J314,0)</f>
        <v/>
      </c>
      <c r="BG314" s="31">
        <f>IF(N314="zákl. prenesená",J314,0)</f>
        <v/>
      </c>
      <c r="BH314" s="31">
        <f>IF(N314="zníž. prenesená",J314,0)</f>
        <v/>
      </c>
      <c r="BI314" s="31">
        <f>IF(N314="nulová",J314,0)</f>
        <v/>
      </c>
      <c r="BJ314" s="1" t="inlineStr">
        <is>
          <t>2</t>
        </is>
      </c>
      <c r="BK314" s="31">
        <f>ROUND(I314*H314,2)</f>
        <v/>
      </c>
      <c r="BL314" s="1" t="inlineStr">
        <is>
          <t>64</t>
        </is>
      </c>
      <c r="BM314" s="1" t="inlineStr">
        <is>
          <t>2094504209</t>
        </is>
      </c>
    </row>
    <row r="315">
      <c r="D315" s="79" t="inlineStr">
        <is>
          <t>VV</t>
        </is>
      </c>
      <c r="F315" s="80" t="inlineStr">
        <is>
          <t>zhodné s dĺžkou káblového žľabu = 198,40 m</t>
        </is>
      </c>
      <c r="H315" s="101" t="n">
        <v>198.4</v>
      </c>
      <c r="AT315" s="1" t="inlineStr">
        <is>
          <t>VV</t>
        </is>
      </c>
      <c r="AU315" s="1" t="inlineStr">
        <is>
          <t>2</t>
        </is>
      </c>
      <c r="AV315" s="2" t="inlineStr">
        <is>
          <t>2</t>
        </is>
      </c>
      <c r="AW315" s="2" t="inlineStr">
        <is>
          <t>True</t>
        </is>
      </c>
      <c r="AX315" s="2" t="inlineStr">
        <is>
          <t>1</t>
        </is>
      </c>
      <c r="AY315" s="1" t="inlineStr">
        <is>
          <t>ROZPOCET</t>
        </is>
      </c>
    </row>
    <row r="316" ht="24" customHeight="1">
      <c r="C316" s="72" t="inlineStr">
        <is>
          <t>69</t>
        </is>
      </c>
      <c r="D316" s="72" t="inlineStr">
        <is>
          <t>K</t>
        </is>
      </c>
      <c r="E316" s="73" t="inlineStr">
        <is>
          <t>210010301.S</t>
        </is>
      </c>
      <c r="F316" s="74" t="inlineStr">
        <is>
          <t>Krabica prístrojová pod omietku pre zásuvky a spínače, bez zapojenia</t>
        </is>
      </c>
      <c r="G316" s="75" t="inlineStr">
        <is>
          <t>ks</t>
        </is>
      </c>
      <c r="H316" s="100" t="n">
        <v>1309</v>
      </c>
      <c r="I316" s="77" t="n">
        <v>2.08</v>
      </c>
      <c r="J316" s="77">
        <f>ROUND(I316*H316,2)</f>
        <v/>
      </c>
      <c r="K316" s="78" t="inlineStr">
        <is>
          <t>CENEKON 2026/02</t>
        </is>
      </c>
      <c r="N316" s="46" t="inlineStr">
        <is>
          <t>základná</t>
        </is>
      </c>
      <c r="O316" s="98" t="n">
        <v>0</v>
      </c>
      <c r="P316" s="98">
        <f>O316*H316</f>
        <v/>
      </c>
      <c r="Q316" s="98" t="n">
        <v>0</v>
      </c>
      <c r="R316" s="98">
        <f>Q316*H316</f>
        <v/>
      </c>
      <c r="S316" s="98" t="n">
        <v>0</v>
      </c>
      <c r="T316" s="98">
        <f>S316*H316</f>
        <v/>
      </c>
      <c r="AR316" s="1" t="inlineStr">
        <is>
          <t>64</t>
        </is>
      </c>
      <c r="AT316" s="1" t="inlineStr">
        <is>
          <t>K</t>
        </is>
      </c>
      <c r="AU316" s="1" t="inlineStr">
        <is>
          <t>2</t>
        </is>
      </c>
      <c r="AY316" s="1" t="inlineStr">
        <is>
          <t>ROZPOCET</t>
        </is>
      </c>
      <c r="BE316" s="31">
        <f>IF(N316="základná",J316,0)</f>
        <v/>
      </c>
      <c r="BF316" s="31">
        <f>IF(N316="znížená",J316,0)</f>
        <v/>
      </c>
      <c r="BG316" s="31">
        <f>IF(N316="zákl. prenesená",J316,0)</f>
        <v/>
      </c>
      <c r="BH316" s="31">
        <f>IF(N316="zníž. prenesená",J316,0)</f>
        <v/>
      </c>
      <c r="BI316" s="31">
        <f>IF(N316="nulová",J316,0)</f>
        <v/>
      </c>
      <c r="BJ316" s="1" t="inlineStr">
        <is>
          <t>2</t>
        </is>
      </c>
      <c r="BK316" s="31">
        <f>ROUND(I316*H316,2)</f>
        <v/>
      </c>
      <c r="BL316" s="1" t="inlineStr">
        <is>
          <t>64</t>
        </is>
      </c>
      <c r="BM316" s="1" t="inlineStr">
        <is>
          <t>-193032755</t>
        </is>
      </c>
    </row>
    <row r="317">
      <c r="D317" s="79" t="inlineStr">
        <is>
          <t>VV</t>
        </is>
      </c>
      <c r="F317" s="80" t="inlineStr">
        <is>
          <t>zásuvky 503 + 108 = 611 ks</t>
        </is>
      </c>
      <c r="AT317" s="1" t="inlineStr">
        <is>
          <t>VV</t>
        </is>
      </c>
      <c r="AU317" s="1" t="inlineStr">
        <is>
          <t>2</t>
        </is>
      </c>
      <c r="AV317" s="2" t="inlineStr">
        <is>
          <t>2</t>
        </is>
      </c>
      <c r="AW317" s="2" t="inlineStr">
        <is>
          <t>True</t>
        </is>
      </c>
      <c r="AX317" s="2" t="inlineStr">
        <is>
          <t>0</t>
        </is>
      </c>
      <c r="AY317" s="1" t="inlineStr">
        <is>
          <t>ROZPOCET</t>
        </is>
      </c>
    </row>
    <row r="318">
      <c r="D318" s="79" t="inlineStr">
        <is>
          <t>VV</t>
        </is>
      </c>
      <c r="F318" s="80" t="inlineStr">
        <is>
          <t>spínače 244 + 27 + 54 + 27 + 12 = 364 ks</t>
        </is>
      </c>
      <c r="AT318" s="1" t="inlineStr">
        <is>
          <t>VV</t>
        </is>
      </c>
      <c r="AU318" s="1" t="inlineStr">
        <is>
          <t>2</t>
        </is>
      </c>
      <c r="AV318" s="2" t="inlineStr">
        <is>
          <t>2</t>
        </is>
      </c>
      <c r="AW318" s="2" t="inlineStr">
        <is>
          <t>True</t>
        </is>
      </c>
      <c r="AX318" s="2" t="inlineStr">
        <is>
          <t>0</t>
        </is>
      </c>
      <c r="AY318" s="1" t="inlineStr">
        <is>
          <t>ROZPOCET</t>
        </is>
      </c>
    </row>
    <row r="319">
      <c r="D319" s="79" t="inlineStr">
        <is>
          <t>VV</t>
        </is>
      </c>
      <c r="F319" s="80" t="inlineStr">
        <is>
          <t>svietidlá 191 + 54 + 21 stropné a s čidlom + 66 núdzových = 332 ks</t>
        </is>
      </c>
      <c r="AT319" s="1" t="inlineStr">
        <is>
          <t>VV</t>
        </is>
      </c>
      <c r="AU319" s="1" t="inlineStr">
        <is>
          <t>2</t>
        </is>
      </c>
      <c r="AV319" s="2" t="inlineStr">
        <is>
          <t>2</t>
        </is>
      </c>
      <c r="AW319" s="2" t="inlineStr">
        <is>
          <t>True</t>
        </is>
      </c>
      <c r="AX319" s="2" t="inlineStr">
        <is>
          <t>0</t>
        </is>
      </c>
      <c r="AY319" s="1" t="inlineStr">
        <is>
          <t>ROZPOCET</t>
        </is>
      </c>
    </row>
    <row r="320">
      <c r="D320" s="79" t="inlineStr">
        <is>
          <t>VV</t>
        </is>
      </c>
      <c r="F320" s="80" t="inlineStr">
        <is>
          <t>výťahová šachta: servisná zásuvka a spínač = 2 ks</t>
        </is>
      </c>
      <c r="AT320" s="1" t="inlineStr">
        <is>
          <t>VV</t>
        </is>
      </c>
      <c r="AU320" s="1" t="inlineStr">
        <is>
          <t>2</t>
        </is>
      </c>
      <c r="AV320" s="2" t="inlineStr">
        <is>
          <t>2</t>
        </is>
      </c>
      <c r="AW320" s="2" t="inlineStr">
        <is>
          <t>True</t>
        </is>
      </c>
      <c r="AX320" s="2" t="inlineStr">
        <is>
          <t>0</t>
        </is>
      </c>
      <c r="AY320" s="1" t="inlineStr">
        <is>
          <t>ROZPOCET</t>
        </is>
      </c>
    </row>
    <row r="321">
      <c r="D321" s="79" t="inlineStr">
        <is>
          <t>VV</t>
        </is>
      </c>
      <c r="F321" s="80" t="inlineStr">
        <is>
          <t>611 + 364 + 332 + 2 = 1 309</t>
        </is>
      </c>
      <c r="H321" s="101" t="n">
        <v>1309</v>
      </c>
      <c r="AT321" s="1" t="inlineStr">
        <is>
          <t>VV</t>
        </is>
      </c>
      <c r="AU321" s="1" t="inlineStr">
        <is>
          <t>2</t>
        </is>
      </c>
      <c r="AV321" s="2" t="inlineStr">
        <is>
          <t>2</t>
        </is>
      </c>
      <c r="AW321" s="2" t="inlineStr">
        <is>
          <t>True</t>
        </is>
      </c>
      <c r="AX321" s="2" t="inlineStr">
        <is>
          <t>1</t>
        </is>
      </c>
      <c r="AY321" s="1" t="inlineStr">
        <is>
          <t>ROZPOCET</t>
        </is>
      </c>
    </row>
    <row r="322" ht="24" customHeight="1">
      <c r="C322" s="82" t="inlineStr">
        <is>
          <t>70</t>
        </is>
      </c>
      <c r="D322" s="82" t="inlineStr">
        <is>
          <t>M</t>
        </is>
      </c>
      <c r="E322" s="83" t="inlineStr">
        <is>
          <t>345410001900.S</t>
        </is>
      </c>
      <c r="F322" s="84" t="inlineStr">
        <is>
          <t>Krabica prístrojová z PVC s viečkom pod omietku, D x h 70 x 44 mm</t>
        </is>
      </c>
      <c r="G322" s="85" t="inlineStr">
        <is>
          <t>ks</t>
        </is>
      </c>
      <c r="H322" s="102" t="n">
        <v>1309</v>
      </c>
      <c r="I322" s="87" t="n">
        <v>0.8</v>
      </c>
      <c r="J322" s="87">
        <f>ROUND(I322*H322,2)</f>
        <v/>
      </c>
      <c r="K322" s="88" t="inlineStr">
        <is>
          <t>CENEKON 2026/02</t>
        </is>
      </c>
      <c r="N322" s="46" t="inlineStr">
        <is>
          <t>základná</t>
        </is>
      </c>
      <c r="O322" s="98" t="n">
        <v>0</v>
      </c>
      <c r="P322" s="98">
        <f>O322*H322</f>
        <v/>
      </c>
      <c r="Q322" s="98" t="n">
        <v>3e-05</v>
      </c>
      <c r="R322" s="98">
        <f>Q322*H322</f>
        <v/>
      </c>
      <c r="S322" s="98" t="n">
        <v>0</v>
      </c>
      <c r="T322" s="98">
        <f>S322*H322</f>
        <v/>
      </c>
      <c r="AR322" s="1" t="inlineStr">
        <is>
          <t>256</t>
        </is>
      </c>
      <c r="AT322" s="1" t="inlineStr">
        <is>
          <t>M</t>
        </is>
      </c>
      <c r="AU322" s="1" t="inlineStr">
        <is>
          <t>2</t>
        </is>
      </c>
      <c r="AY322" s="1" t="inlineStr">
        <is>
          <t>ROZPOCET</t>
        </is>
      </c>
      <c r="BE322" s="31">
        <f>IF(N322="základná",J322,0)</f>
        <v/>
      </c>
      <c r="BF322" s="31">
        <f>IF(N322="znížená",J322,0)</f>
        <v/>
      </c>
      <c r="BG322" s="31">
        <f>IF(N322="zákl. prenesená",J322,0)</f>
        <v/>
      </c>
      <c r="BH322" s="31">
        <f>IF(N322="zníž. prenesená",J322,0)</f>
        <v/>
      </c>
      <c r="BI322" s="31">
        <f>IF(N322="nulová",J322,0)</f>
        <v/>
      </c>
      <c r="BJ322" s="1" t="inlineStr">
        <is>
          <t>2</t>
        </is>
      </c>
      <c r="BK322" s="31">
        <f>ROUND(I322*H322,2)</f>
        <v/>
      </c>
      <c r="BL322" s="1" t="inlineStr">
        <is>
          <t>64</t>
        </is>
      </c>
      <c r="BM322" s="1" t="inlineStr">
        <is>
          <t>1197768050</t>
        </is>
      </c>
    </row>
    <row r="323">
      <c r="D323" s="79" t="inlineStr">
        <is>
          <t>VV</t>
        </is>
      </c>
      <c r="F323" s="80" t="inlineStr">
        <is>
          <t>zhodné s počtom prístrojových krabíc = 1 309 ks</t>
        </is>
      </c>
      <c r="H323" s="101" t="n">
        <v>1309</v>
      </c>
      <c r="AT323" s="1" t="inlineStr">
        <is>
          <t>VV</t>
        </is>
      </c>
      <c r="AU323" s="1" t="inlineStr">
        <is>
          <t>2</t>
        </is>
      </c>
      <c r="AV323" s="2" t="inlineStr">
        <is>
          <t>2</t>
        </is>
      </c>
      <c r="AW323" s="2" t="inlineStr">
        <is>
          <t>True</t>
        </is>
      </c>
      <c r="AX323" s="2" t="inlineStr">
        <is>
          <t>1</t>
        </is>
      </c>
      <c r="AY323" s="1" t="inlineStr">
        <is>
          <t>ROZPOCET</t>
        </is>
      </c>
    </row>
    <row r="324" ht="24" customHeight="1">
      <c r="C324" s="72" t="inlineStr">
        <is>
          <t>71</t>
        </is>
      </c>
      <c r="D324" s="72" t="inlineStr">
        <is>
          <t>K</t>
        </is>
      </c>
      <c r="E324" s="73" t="inlineStr">
        <is>
          <t>210010301.S</t>
        </is>
      </c>
      <c r="F324" s="74" t="inlineStr">
        <is>
          <t>Krabica prístrojová pod omietku pre voľné vývody, bez zapojenia</t>
        </is>
      </c>
      <c r="G324" s="75" t="inlineStr">
        <is>
          <t>ks</t>
        </is>
      </c>
      <c r="H324" s="100" t="n">
        <v>119</v>
      </c>
      <c r="I324" s="77" t="n">
        <v>2.08</v>
      </c>
      <c r="J324" s="77">
        <f>ROUND(I324*H324,2)</f>
        <v/>
      </c>
      <c r="K324" s="78" t="inlineStr">
        <is>
          <t>CENEKON 2026/02</t>
        </is>
      </c>
      <c r="N324" s="46" t="inlineStr">
        <is>
          <t>základná</t>
        </is>
      </c>
      <c r="O324" s="98" t="n">
        <v>0</v>
      </c>
      <c r="P324" s="98">
        <f>O324*H324</f>
        <v/>
      </c>
      <c r="Q324" s="98" t="n">
        <v>0</v>
      </c>
      <c r="R324" s="98">
        <f>Q324*H324</f>
        <v/>
      </c>
      <c r="S324" s="98" t="n">
        <v>0</v>
      </c>
      <c r="T324" s="98">
        <f>S324*H324</f>
        <v/>
      </c>
      <c r="AR324" s="1" t="inlineStr">
        <is>
          <t>64</t>
        </is>
      </c>
      <c r="AT324" s="1" t="inlineStr">
        <is>
          <t>K</t>
        </is>
      </c>
      <c r="AU324" s="1" t="inlineStr">
        <is>
          <t>2</t>
        </is>
      </c>
      <c r="AY324" s="1" t="inlineStr">
        <is>
          <t>ROZPOCET</t>
        </is>
      </c>
      <c r="BE324" s="31">
        <f>IF(N324="základná",J324,0)</f>
        <v/>
      </c>
      <c r="BF324" s="31">
        <f>IF(N324="znížená",J324,0)</f>
        <v/>
      </c>
      <c r="BG324" s="31">
        <f>IF(N324="zákl. prenesená",J324,0)</f>
        <v/>
      </c>
      <c r="BH324" s="31">
        <f>IF(N324="zníž. prenesená",J324,0)</f>
        <v/>
      </c>
      <c r="BI324" s="31">
        <f>IF(N324="nulová",J324,0)</f>
        <v/>
      </c>
      <c r="BJ324" s="1" t="inlineStr">
        <is>
          <t>2</t>
        </is>
      </c>
      <c r="BK324" s="31">
        <f>ROUND(I324*H324,2)</f>
        <v/>
      </c>
      <c r="BL324" s="1" t="inlineStr">
        <is>
          <t>64</t>
        </is>
      </c>
      <c r="BM324" s="1" t="inlineStr">
        <is>
          <t>-1541898705</t>
        </is>
      </c>
    </row>
    <row r="325">
      <c r="D325" s="79" t="inlineStr">
        <is>
          <t>VV</t>
        </is>
      </c>
      <c r="F325" s="80" t="inlineStr">
        <is>
          <t>V-EL-005: 27 bytov x 4 voľné vývody + 11 nebytových priestorov x 1 = 119 ks</t>
        </is>
      </c>
      <c r="H325" s="101" t="n">
        <v>119</v>
      </c>
      <c r="AT325" s="1" t="inlineStr">
        <is>
          <t>VV</t>
        </is>
      </c>
      <c r="AU325" s="1" t="inlineStr">
        <is>
          <t>2</t>
        </is>
      </c>
      <c r="AV325" s="2" t="inlineStr">
        <is>
          <t>2</t>
        </is>
      </c>
      <c r="AW325" s="2" t="inlineStr">
        <is>
          <t>True</t>
        </is>
      </c>
      <c r="AX325" s="2" t="inlineStr">
        <is>
          <t>1</t>
        </is>
      </c>
      <c r="AY325" s="1" t="inlineStr">
        <is>
          <t>ROZPOCET</t>
        </is>
      </c>
    </row>
    <row r="326" ht="24" customHeight="1">
      <c r="C326" s="82" t="inlineStr">
        <is>
          <t>72</t>
        </is>
      </c>
      <c r="D326" s="82" t="inlineStr">
        <is>
          <t>M</t>
        </is>
      </c>
      <c r="E326" s="83" t="inlineStr">
        <is>
          <t>345410001900.S</t>
        </is>
      </c>
      <c r="F326" s="84" t="inlineStr">
        <is>
          <t>Krabica prístrojová z PVC s viečkom pod omietku KP 67/2</t>
        </is>
      </c>
      <c r="G326" s="85" t="inlineStr">
        <is>
          <t>ks</t>
        </is>
      </c>
      <c r="H326" s="102" t="n">
        <v>119</v>
      </c>
      <c r="I326" s="87" t="n">
        <v>0.8</v>
      </c>
      <c r="J326" s="87">
        <f>ROUND(I326*H326,2)</f>
        <v/>
      </c>
      <c r="K326" s="88" t="inlineStr">
        <is>
          <t>CENEKON 2026/02</t>
        </is>
      </c>
      <c r="N326" s="46" t="inlineStr">
        <is>
          <t>základná</t>
        </is>
      </c>
      <c r="O326" s="98" t="n">
        <v>0</v>
      </c>
      <c r="P326" s="98">
        <f>O326*H326</f>
        <v/>
      </c>
      <c r="Q326" s="98" t="n">
        <v>3e-05</v>
      </c>
      <c r="R326" s="98">
        <f>Q326*H326</f>
        <v/>
      </c>
      <c r="S326" s="98" t="n">
        <v>0</v>
      </c>
      <c r="T326" s="98">
        <f>S326*H326</f>
        <v/>
      </c>
      <c r="AR326" s="1" t="inlineStr">
        <is>
          <t>256</t>
        </is>
      </c>
      <c r="AT326" s="1" t="inlineStr">
        <is>
          <t>M</t>
        </is>
      </c>
      <c r="AU326" s="1" t="inlineStr">
        <is>
          <t>2</t>
        </is>
      </c>
      <c r="AY326" s="1" t="inlineStr">
        <is>
          <t>ROZPOCET</t>
        </is>
      </c>
      <c r="BE326" s="31">
        <f>IF(N326="základná",J326,0)</f>
        <v/>
      </c>
      <c r="BF326" s="31">
        <f>IF(N326="znížená",J326,0)</f>
        <v/>
      </c>
      <c r="BG326" s="31">
        <f>IF(N326="zákl. prenesená",J326,0)</f>
        <v/>
      </c>
      <c r="BH326" s="31">
        <f>IF(N326="zníž. prenesená",J326,0)</f>
        <v/>
      </c>
      <c r="BI326" s="31">
        <f>IF(N326="nulová",J326,0)</f>
        <v/>
      </c>
      <c r="BJ326" s="1" t="inlineStr">
        <is>
          <t>2</t>
        </is>
      </c>
      <c r="BK326" s="31">
        <f>ROUND(I326*H326,2)</f>
        <v/>
      </c>
      <c r="BL326" s="1" t="inlineStr">
        <is>
          <t>64</t>
        </is>
      </c>
      <c r="BM326" s="1" t="inlineStr">
        <is>
          <t>1168486948</t>
        </is>
      </c>
    </row>
    <row r="327">
      <c r="D327" s="79" t="inlineStr">
        <is>
          <t>VV</t>
        </is>
      </c>
      <c r="F327" s="80" t="inlineStr">
        <is>
          <t>dodávka k montážnej položke P-164c = 119 ks</t>
        </is>
      </c>
      <c r="H327" s="101" t="n">
        <v>119</v>
      </c>
      <c r="AT327" s="1" t="inlineStr">
        <is>
          <t>VV</t>
        </is>
      </c>
      <c r="AU327" s="1" t="inlineStr">
        <is>
          <t>2</t>
        </is>
      </c>
      <c r="AV327" s="2" t="inlineStr">
        <is>
          <t>2</t>
        </is>
      </c>
      <c r="AW327" s="2" t="inlineStr">
        <is>
          <t>True</t>
        </is>
      </c>
      <c r="AX327" s="2" t="inlineStr">
        <is>
          <t>1</t>
        </is>
      </c>
      <c r="AY327" s="1" t="inlineStr">
        <is>
          <t>ROZPOCET</t>
        </is>
      </c>
    </row>
    <row r="328" ht="24" customHeight="1">
      <c r="C328" s="72" t="inlineStr">
        <is>
          <t>73</t>
        </is>
      </c>
      <c r="D328" s="72" t="inlineStr">
        <is>
          <t>K</t>
        </is>
      </c>
      <c r="E328" s="73" t="inlineStr">
        <is>
          <t>210100101.S</t>
        </is>
      </c>
      <c r="F328" s="74" t="inlineStr">
        <is>
          <t>Ukončenie medených vodičov vrátane zapojenia, prierez do 16 mm2 - voľné vývody</t>
        </is>
      </c>
      <c r="G328" s="75" t="inlineStr">
        <is>
          <t>ks</t>
        </is>
      </c>
      <c r="H328" s="100" t="n">
        <v>357</v>
      </c>
      <c r="I328" s="77" t="n">
        <v>2.8</v>
      </c>
      <c r="J328" s="77">
        <f>ROUND(I328*H328,2)</f>
        <v/>
      </c>
      <c r="K328" s="78" t="inlineStr">
        <is>
          <t>CENEKON 2026/02</t>
        </is>
      </c>
      <c r="N328" s="46" t="inlineStr">
        <is>
          <t>základná</t>
        </is>
      </c>
      <c r="O328" s="98" t="n">
        <v>0</v>
      </c>
      <c r="P328" s="98">
        <f>O328*H328</f>
        <v/>
      </c>
      <c r="Q328" s="98" t="n">
        <v>0</v>
      </c>
      <c r="R328" s="98">
        <f>Q328*H328</f>
        <v/>
      </c>
      <c r="S328" s="98" t="n">
        <v>0</v>
      </c>
      <c r="T328" s="98">
        <f>S328*H328</f>
        <v/>
      </c>
      <c r="AR328" s="1" t="inlineStr">
        <is>
          <t>64</t>
        </is>
      </c>
      <c r="AT328" s="1" t="inlineStr">
        <is>
          <t>K</t>
        </is>
      </c>
      <c r="AU328" s="1" t="inlineStr">
        <is>
          <t>2</t>
        </is>
      </c>
      <c r="AY328" s="1" t="inlineStr">
        <is>
          <t>ROZPOCET</t>
        </is>
      </c>
      <c r="BE328" s="31">
        <f>IF(N328="základná",J328,0)</f>
        <v/>
      </c>
      <c r="BF328" s="31">
        <f>IF(N328="znížená",J328,0)</f>
        <v/>
      </c>
      <c r="BG328" s="31">
        <f>IF(N328="zákl. prenesená",J328,0)</f>
        <v/>
      </c>
      <c r="BH328" s="31">
        <f>IF(N328="zníž. prenesená",J328,0)</f>
        <v/>
      </c>
      <c r="BI328" s="31">
        <f>IF(N328="nulová",J328,0)</f>
        <v/>
      </c>
      <c r="BJ328" s="1" t="inlineStr">
        <is>
          <t>2</t>
        </is>
      </c>
      <c r="BK328" s="31">
        <f>ROUND(I328*H328,2)</f>
        <v/>
      </c>
      <c r="BL328" s="1" t="inlineStr">
        <is>
          <t>64</t>
        </is>
      </c>
      <c r="BM328" s="1" t="inlineStr">
        <is>
          <t>-142268390</t>
        </is>
      </c>
    </row>
    <row r="329">
      <c r="D329" s="79" t="inlineStr">
        <is>
          <t>VV</t>
        </is>
      </c>
      <c r="F329" s="80" t="inlineStr">
        <is>
          <t>kábel voľného vývodu CYKY-J 3x1,5 má tri žily, katalógová cena je za jednu žilu</t>
        </is>
      </c>
      <c r="AT329" s="1" t="inlineStr">
        <is>
          <t>VV</t>
        </is>
      </c>
      <c r="AU329" s="1" t="inlineStr">
        <is>
          <t>2</t>
        </is>
      </c>
      <c r="AV329" s="2" t="inlineStr">
        <is>
          <t>2</t>
        </is>
      </c>
      <c r="AW329" s="2" t="inlineStr">
        <is>
          <t>True</t>
        </is>
      </c>
      <c r="AX329" s="2" t="inlineStr">
        <is>
          <t>0</t>
        </is>
      </c>
      <c r="AY329" s="1" t="inlineStr">
        <is>
          <t>ROZPOCET</t>
        </is>
      </c>
    </row>
    <row r="330">
      <c r="D330" s="79" t="inlineStr">
        <is>
          <t>VV</t>
        </is>
      </c>
      <c r="F330" s="80" t="inlineStr">
        <is>
          <t>119 voľných vývodov x 3 žily = 357 ks</t>
        </is>
      </c>
      <c r="H330" s="101" t="n">
        <v>357</v>
      </c>
      <c r="AT330" s="1" t="inlineStr">
        <is>
          <t>VV</t>
        </is>
      </c>
      <c r="AU330" s="1" t="inlineStr">
        <is>
          <t>2</t>
        </is>
      </c>
      <c r="AV330" s="2" t="inlineStr">
        <is>
          <t>2</t>
        </is>
      </c>
      <c r="AW330" s="2" t="inlineStr">
        <is>
          <t>True</t>
        </is>
      </c>
      <c r="AX330" s="2" t="inlineStr">
        <is>
          <t>1</t>
        </is>
      </c>
      <c r="AY330" s="1" t="inlineStr">
        <is>
          <t>ROZPOCET</t>
        </is>
      </c>
    </row>
    <row r="331" ht="36" customHeight="1">
      <c r="C331" s="72" t="inlineStr">
        <is>
          <t>74</t>
        </is>
      </c>
      <c r="D331" s="72" t="inlineStr">
        <is>
          <t>K</t>
        </is>
      </c>
      <c r="E331" s="73" t="inlineStr">
        <is>
          <t>210100101.S</t>
        </is>
      </c>
      <c r="F331" s="74" t="inlineStr">
        <is>
          <t>Ukončenie medených vodičov vrátane zapojenia, prierez do 16 mm2 - elektrické pripojenie odsávacích ventilátorov vzduchotechniky</t>
        </is>
      </c>
      <c r="G331" s="75" t="inlineStr">
        <is>
          <t>ks</t>
        </is>
      </c>
      <c r="H331" s="100" t="n">
        <v>141</v>
      </c>
      <c r="I331" s="77" t="n">
        <v>2.8</v>
      </c>
      <c r="J331" s="77">
        <f>ROUND(I331*H331,2)</f>
        <v/>
      </c>
      <c r="K331" s="78" t="inlineStr">
        <is>
          <t>CENEKON 2026/02</t>
        </is>
      </c>
      <c r="N331" s="46" t="inlineStr">
        <is>
          <t>základná</t>
        </is>
      </c>
      <c r="O331" s="98" t="n">
        <v>0</v>
      </c>
      <c r="P331" s="98">
        <f>O331*H331</f>
        <v/>
      </c>
      <c r="Q331" s="98" t="n">
        <v>0</v>
      </c>
      <c r="R331" s="98">
        <f>Q331*H331</f>
        <v/>
      </c>
      <c r="S331" s="98" t="n">
        <v>0</v>
      </c>
      <c r="T331" s="98">
        <f>S331*H331</f>
        <v/>
      </c>
      <c r="AR331" s="1" t="inlineStr">
        <is>
          <t>64</t>
        </is>
      </c>
      <c r="AT331" s="1" t="inlineStr">
        <is>
          <t>K</t>
        </is>
      </c>
      <c r="AU331" s="1" t="inlineStr">
        <is>
          <t>2</t>
        </is>
      </c>
      <c r="AY331" s="1" t="inlineStr">
        <is>
          <t>ROZPOCET</t>
        </is>
      </c>
      <c r="BE331" s="31">
        <f>IF(N331="základná",J331,0)</f>
        <v/>
      </c>
      <c r="BF331" s="31">
        <f>IF(N331="znížená",J331,0)</f>
        <v/>
      </c>
      <c r="BG331" s="31">
        <f>IF(N331="zákl. prenesená",J331,0)</f>
        <v/>
      </c>
      <c r="BH331" s="31">
        <f>IF(N331="zníž. prenesená",J331,0)</f>
        <v/>
      </c>
      <c r="BI331" s="31">
        <f>IF(N331="nulová",J331,0)</f>
        <v/>
      </c>
      <c r="BJ331" s="1" t="inlineStr">
        <is>
          <t>2</t>
        </is>
      </c>
      <c r="BK331" s="31">
        <f>ROUND(I331*H331,2)</f>
        <v/>
      </c>
      <c r="BL331" s="1" t="inlineStr">
        <is>
          <t>64</t>
        </is>
      </c>
      <c r="BM331" s="1" t="inlineStr">
        <is>
          <t>1811824135</t>
        </is>
      </c>
    </row>
    <row r="332">
      <c r="D332" s="79" t="inlineStr">
        <is>
          <t>VV</t>
        </is>
      </c>
      <c r="F332" s="80" t="inlineStr">
        <is>
          <t>27 ventilátorov VENT1 + 20 VENT2 = 47 ks, kábel 3x1,5 má tri žily</t>
        </is>
      </c>
      <c r="AT332" s="1" t="inlineStr">
        <is>
          <t>VV</t>
        </is>
      </c>
      <c r="AU332" s="1" t="inlineStr">
        <is>
          <t>2</t>
        </is>
      </c>
      <c r="AV332" s="2" t="inlineStr">
        <is>
          <t>2</t>
        </is>
      </c>
      <c r="AW332" s="2" t="inlineStr">
        <is>
          <t>True</t>
        </is>
      </c>
      <c r="AX332" s="2" t="inlineStr">
        <is>
          <t>0</t>
        </is>
      </c>
      <c r="AY332" s="1" t="inlineStr">
        <is>
          <t>ROZPOCET</t>
        </is>
      </c>
    </row>
    <row r="333">
      <c r="D333" s="79" t="inlineStr">
        <is>
          <t>VV</t>
        </is>
      </c>
      <c r="F333" s="80" t="inlineStr">
        <is>
          <t>47 x 3 = 141 ks</t>
        </is>
      </c>
      <c r="H333" s="101" t="n">
        <v>141</v>
      </c>
      <c r="AT333" s="1" t="inlineStr">
        <is>
          <t>VV</t>
        </is>
      </c>
      <c r="AU333" s="1" t="inlineStr">
        <is>
          <t>2</t>
        </is>
      </c>
      <c r="AV333" s="2" t="inlineStr">
        <is>
          <t>2</t>
        </is>
      </c>
      <c r="AW333" s="2" t="inlineStr">
        <is>
          <t>True</t>
        </is>
      </c>
      <c r="AX333" s="2" t="inlineStr">
        <is>
          <t>1</t>
        </is>
      </c>
      <c r="AY333" s="1" t="inlineStr">
        <is>
          <t>ROZPOCET</t>
        </is>
      </c>
    </row>
    <row r="334" ht="60" customHeight="1">
      <c r="C334" s="72" t="inlineStr">
        <is>
          <t>75</t>
        </is>
      </c>
      <c r="D334" s="72" t="inlineStr">
        <is>
          <t>K</t>
        </is>
      </c>
      <c r="E334" s="73" t="inlineStr">
        <is>
          <t>210800159.S</t>
        </is>
      </c>
      <c r="F334" s="74" t="inlineStr">
        <is>
          <t>Kábel medený CYKY-J 5x2,5 mm2 uložený pevne - prívod k vonkajším jednotkám klimatizácie na streche (montáž) (Prívod k vonkajším jednotkám klimatizácie vedie spoločnou trasou s chladivovým potrubím od rozvádzačov nebytových priestorov na strechu.)</t>
        </is>
      </c>
      <c r="G334" s="75" t="inlineStr">
        <is>
          <t>m</t>
        </is>
      </c>
      <c r="H334" s="100" t="n">
        <v>235.2</v>
      </c>
      <c r="I334" s="77" t="n">
        <v>1.5</v>
      </c>
      <c r="J334" s="77">
        <f>ROUND(I334*H334,2)</f>
        <v/>
      </c>
      <c r="K334" s="78" t="inlineStr">
        <is>
          <t>CENEKON 2026/02</t>
        </is>
      </c>
      <c r="N334" s="46" t="inlineStr">
        <is>
          <t>základná</t>
        </is>
      </c>
      <c r="O334" s="98" t="n">
        <v>0</v>
      </c>
      <c r="P334" s="98">
        <f>O334*H334</f>
        <v/>
      </c>
      <c r="Q334" s="98" t="n">
        <v>0</v>
      </c>
      <c r="R334" s="98">
        <f>Q334*H334</f>
        <v/>
      </c>
      <c r="S334" s="98" t="n">
        <v>0</v>
      </c>
      <c r="T334" s="98">
        <f>S334*H334</f>
        <v/>
      </c>
      <c r="AR334" s="1" t="inlineStr">
        <is>
          <t>64</t>
        </is>
      </c>
      <c r="AT334" s="1" t="inlineStr">
        <is>
          <t>K</t>
        </is>
      </c>
      <c r="AU334" s="1" t="inlineStr">
        <is>
          <t>2</t>
        </is>
      </c>
      <c r="AY334" s="1" t="inlineStr">
        <is>
          <t>ROZPOCET</t>
        </is>
      </c>
      <c r="BE334" s="31">
        <f>IF(N334="základná",J334,0)</f>
        <v/>
      </c>
      <c r="BF334" s="31">
        <f>IF(N334="znížená",J334,0)</f>
        <v/>
      </c>
      <c r="BG334" s="31">
        <f>IF(N334="zákl. prenesená",J334,0)</f>
        <v/>
      </c>
      <c r="BH334" s="31">
        <f>IF(N334="zníž. prenesená",J334,0)</f>
        <v/>
      </c>
      <c r="BI334" s="31">
        <f>IF(N334="nulová",J334,0)</f>
        <v/>
      </c>
      <c r="BJ334" s="1" t="inlineStr">
        <is>
          <t>2</t>
        </is>
      </c>
      <c r="BK334" s="31">
        <f>ROUND(I334*H334,2)</f>
        <v/>
      </c>
      <c r="BL334" s="1" t="inlineStr">
        <is>
          <t>64</t>
        </is>
      </c>
      <c r="BM334" s="1" t="inlineStr">
        <is>
          <t>-2066554013</t>
        </is>
      </c>
    </row>
    <row r="335">
      <c r="D335" s="79" t="inlineStr">
        <is>
          <t>VV</t>
        </is>
      </c>
      <c r="F335" s="80" t="inlineStr">
        <is>
          <t>trasa prívodu je zhodná s trasou chladivového potrubia podľa V-UK-009</t>
        </is>
      </c>
      <c r="AT335" s="1" t="inlineStr">
        <is>
          <t>VV</t>
        </is>
      </c>
      <c r="AU335" s="1" t="inlineStr">
        <is>
          <t>2</t>
        </is>
      </c>
      <c r="AV335" s="2" t="inlineStr">
        <is>
          <t>2</t>
        </is>
      </c>
      <c r="AW335" s="2" t="inlineStr">
        <is>
          <t>True</t>
        </is>
      </c>
      <c r="AX335" s="2" t="inlineStr">
        <is>
          <t>0</t>
        </is>
      </c>
      <c r="AY335" s="1" t="inlineStr">
        <is>
          <t>ROZPOCET</t>
        </is>
      </c>
    </row>
    <row r="336">
      <c r="D336" s="79" t="inlineStr">
        <is>
          <t>VV</t>
        </is>
      </c>
      <c r="F336" s="80" t="inlineStr">
        <is>
          <t>vodorovné trasy 1.NP 72,73 + zvislé stúpačky 11 x 11,20 = 123,20 + vodorovné trasy na streche 39,27 = 235,20 m</t>
        </is>
      </c>
      <c r="H336" s="101" t="n">
        <v>235.2</v>
      </c>
      <c r="AT336" s="1" t="inlineStr">
        <is>
          <t>VV</t>
        </is>
      </c>
      <c r="AU336" s="1" t="inlineStr">
        <is>
          <t>2</t>
        </is>
      </c>
      <c r="AV336" s="2" t="inlineStr">
        <is>
          <t>2</t>
        </is>
      </c>
      <c r="AW336" s="2" t="inlineStr">
        <is>
          <t>True</t>
        </is>
      </c>
      <c r="AX336" s="2" t="inlineStr">
        <is>
          <t>1</t>
        </is>
      </c>
      <c r="AY336" s="1" t="inlineStr">
        <is>
          <t>ROZPOCET</t>
        </is>
      </c>
    </row>
    <row r="337" ht="24" customHeight="1">
      <c r="C337" s="82" t="inlineStr">
        <is>
          <t>76</t>
        </is>
      </c>
      <c r="D337" s="82" t="inlineStr">
        <is>
          <t>M</t>
        </is>
      </c>
      <c r="E337" s="83" t="inlineStr">
        <is>
          <t>341110002000.S</t>
        </is>
      </c>
      <c r="F337" s="84" t="inlineStr">
        <is>
          <t>Kábel medený CYKY-J 5x2,5 mm2 - prívod k vonkajším jednotkám klimatizácie</t>
        </is>
      </c>
      <c r="G337" s="85" t="inlineStr">
        <is>
          <t>m</t>
        </is>
      </c>
      <c r="H337" s="102" t="n">
        <v>235.2</v>
      </c>
      <c r="I337" s="87" t="n">
        <v>1.73</v>
      </c>
      <c r="J337" s="87">
        <f>ROUND(I337*H337,2)</f>
        <v/>
      </c>
      <c r="K337" s="88" t="inlineStr">
        <is>
          <t>CENEKON 2026/02</t>
        </is>
      </c>
      <c r="N337" s="46" t="inlineStr">
        <is>
          <t>základná</t>
        </is>
      </c>
      <c r="O337" s="98" t="n">
        <v>0</v>
      </c>
      <c r="P337" s="98">
        <f>O337*H337</f>
        <v/>
      </c>
      <c r="Q337" s="98" t="n">
        <v>0</v>
      </c>
      <c r="R337" s="98">
        <f>Q337*H337</f>
        <v/>
      </c>
      <c r="S337" s="98" t="n">
        <v>0</v>
      </c>
      <c r="T337" s="98">
        <f>S337*H337</f>
        <v/>
      </c>
      <c r="AR337" s="1" t="inlineStr">
        <is>
          <t>256</t>
        </is>
      </c>
      <c r="AT337" s="1" t="inlineStr">
        <is>
          <t>M</t>
        </is>
      </c>
      <c r="AU337" s="1" t="inlineStr">
        <is>
          <t>2</t>
        </is>
      </c>
      <c r="AY337" s="1" t="inlineStr">
        <is>
          <t>ROZPOCET</t>
        </is>
      </c>
      <c r="BE337" s="31">
        <f>IF(N337="základná",J337,0)</f>
        <v/>
      </c>
      <c r="BF337" s="31">
        <f>IF(N337="znížená",J337,0)</f>
        <v/>
      </c>
      <c r="BG337" s="31">
        <f>IF(N337="zákl. prenesená",J337,0)</f>
        <v/>
      </c>
      <c r="BH337" s="31">
        <f>IF(N337="zníž. prenesená",J337,0)</f>
        <v/>
      </c>
      <c r="BI337" s="31">
        <f>IF(N337="nulová",J337,0)</f>
        <v/>
      </c>
      <c r="BJ337" s="1" t="inlineStr">
        <is>
          <t>2</t>
        </is>
      </c>
      <c r="BK337" s="31">
        <f>ROUND(I337*H337,2)</f>
        <v/>
      </c>
      <c r="BL337" s="1" t="inlineStr">
        <is>
          <t>64</t>
        </is>
      </c>
      <c r="BM337" s="1" t="inlineStr">
        <is>
          <t>-624197242</t>
        </is>
      </c>
    </row>
    <row r="338">
      <c r="D338" s="79" t="inlineStr">
        <is>
          <t>VV</t>
        </is>
      </c>
      <c r="F338" s="80" t="inlineStr">
        <is>
          <t>dodávka k montáži = 235,20 m</t>
        </is>
      </c>
      <c r="H338" s="101" t="n">
        <v>235.2</v>
      </c>
      <c r="AT338" s="1" t="inlineStr">
        <is>
          <t>VV</t>
        </is>
      </c>
      <c r="AU338" s="1" t="inlineStr">
        <is>
          <t>2</t>
        </is>
      </c>
      <c r="AV338" s="2" t="inlineStr">
        <is>
          <t>2</t>
        </is>
      </c>
      <c r="AW338" s="2" t="inlineStr">
        <is>
          <t>True</t>
        </is>
      </c>
      <c r="AX338" s="2" t="inlineStr">
        <is>
          <t>1</t>
        </is>
      </c>
      <c r="AY338" s="1" t="inlineStr">
        <is>
          <t>ROZPOCET</t>
        </is>
      </c>
    </row>
    <row r="339" ht="36" customHeight="1">
      <c r="C339" s="72" t="inlineStr">
        <is>
          <t>77</t>
        </is>
      </c>
      <c r="D339" s="72" t="inlineStr">
        <is>
          <t>K</t>
        </is>
      </c>
      <c r="E339" s="73" t="inlineStr">
        <is>
          <t>210100101.S</t>
        </is>
      </c>
      <c r="F339" s="74" t="inlineStr">
        <is>
          <t>Ukončenie medených vodičov vrátane zapojenia, prierez do 16 mm2 - prívody vonkajších jednotiek klimatizácie</t>
        </is>
      </c>
      <c r="G339" s="75" t="inlineStr">
        <is>
          <t>ks</t>
        </is>
      </c>
      <c r="H339" s="100" t="n">
        <v>110</v>
      </c>
      <c r="I339" s="77" t="n">
        <v>2.8</v>
      </c>
      <c r="J339" s="77">
        <f>ROUND(I339*H339,2)</f>
        <v/>
      </c>
      <c r="K339" s="78" t="inlineStr">
        <is>
          <t>CENEKON 2026/02</t>
        </is>
      </c>
      <c r="N339" s="46" t="inlineStr">
        <is>
          <t>základná</t>
        </is>
      </c>
      <c r="O339" s="98" t="n">
        <v>0</v>
      </c>
      <c r="P339" s="98">
        <f>O339*H339</f>
        <v/>
      </c>
      <c r="Q339" s="98" t="n">
        <v>0</v>
      </c>
      <c r="R339" s="98">
        <f>Q339*H339</f>
        <v/>
      </c>
      <c r="S339" s="98" t="n">
        <v>0</v>
      </c>
      <c r="T339" s="98">
        <f>S339*H339</f>
        <v/>
      </c>
      <c r="AR339" s="1" t="inlineStr">
        <is>
          <t>64</t>
        </is>
      </c>
      <c r="AT339" s="1" t="inlineStr">
        <is>
          <t>K</t>
        </is>
      </c>
      <c r="AU339" s="1" t="inlineStr">
        <is>
          <t>2</t>
        </is>
      </c>
      <c r="AY339" s="1" t="inlineStr">
        <is>
          <t>ROZPOCET</t>
        </is>
      </c>
      <c r="BE339" s="31">
        <f>IF(N339="základná",J339,0)</f>
        <v/>
      </c>
      <c r="BF339" s="31">
        <f>IF(N339="znížená",J339,0)</f>
        <v/>
      </c>
      <c r="BG339" s="31">
        <f>IF(N339="zákl. prenesená",J339,0)</f>
        <v/>
      </c>
      <c r="BH339" s="31">
        <f>IF(N339="zníž. prenesená",J339,0)</f>
        <v/>
      </c>
      <c r="BI339" s="31">
        <f>IF(N339="nulová",J339,0)</f>
        <v/>
      </c>
      <c r="BJ339" s="1" t="inlineStr">
        <is>
          <t>2</t>
        </is>
      </c>
      <c r="BK339" s="31">
        <f>ROUND(I339*H339,2)</f>
        <v/>
      </c>
      <c r="BL339" s="1" t="inlineStr">
        <is>
          <t>64</t>
        </is>
      </c>
      <c r="BM339" s="1" t="inlineStr">
        <is>
          <t>192535490</t>
        </is>
      </c>
    </row>
    <row r="340">
      <c r="D340" s="79" t="inlineStr">
        <is>
          <t>VV</t>
        </is>
      </c>
      <c r="F340" s="80" t="inlineStr">
        <is>
          <t>11 jednotiek x 2 konce x 5 žíl kábla 5x2,5 = 110 ks</t>
        </is>
      </c>
      <c r="H340" s="101" t="n">
        <v>110</v>
      </c>
      <c r="AT340" s="1" t="inlineStr">
        <is>
          <t>VV</t>
        </is>
      </c>
      <c r="AU340" s="1" t="inlineStr">
        <is>
          <t>2</t>
        </is>
      </c>
      <c r="AV340" s="2" t="inlineStr">
        <is>
          <t>2</t>
        </is>
      </c>
      <c r="AW340" s="2" t="inlineStr">
        <is>
          <t>True</t>
        </is>
      </c>
      <c r="AX340" s="2" t="inlineStr">
        <is>
          <t>1</t>
        </is>
      </c>
      <c r="AY340" s="1" t="inlineStr">
        <is>
          <t>ROZPOCET</t>
        </is>
      </c>
    </row>
    <row r="341" ht="72" customHeight="1">
      <c r="C341" s="82" t="inlineStr">
        <is>
          <t>78</t>
        </is>
      </c>
      <c r="D341" s="82" t="inlineStr">
        <is>
          <t>M</t>
        </is>
      </c>
      <c r="E341" s="83" t="inlineStr">
        <is>
          <t>64455066</t>
        </is>
      </c>
      <c r="F341" s="84" t="inlineStr">
        <is>
          <t>Priechodka rovnou strechou 160/110 s integrovanou manžetou - prestup prívodov a chladivového potrubia (Prestupy strešným plášťom sú v súpise ako dodávka; ich osadenie do strešnej hydroizolácie je súčasťou stavebnej časti spolu s ostatnými zásahmi do strechy.)</t>
        </is>
      </c>
      <c r="G341" s="85" t="inlineStr">
        <is>
          <t>ks</t>
        </is>
      </c>
      <c r="H341" s="102" t="n">
        <v>4</v>
      </c>
      <c r="I341" s="87" t="n">
        <v>59.93</v>
      </c>
      <c r="J341" s="87">
        <f>ROUND(I341*H341,2)</f>
        <v/>
      </c>
      <c r="K341" s="88" t="inlineStr">
        <is>
          <t>CENEKON 2026/02 - MO</t>
        </is>
      </c>
      <c r="N341" s="46" t="inlineStr">
        <is>
          <t>základná</t>
        </is>
      </c>
      <c r="O341" s="98" t="n">
        <v>0</v>
      </c>
      <c r="P341" s="98">
        <f>O341*H341</f>
        <v/>
      </c>
      <c r="Q341" s="98" t="n">
        <v>0</v>
      </c>
      <c r="R341" s="98">
        <f>Q341*H341</f>
        <v/>
      </c>
      <c r="S341" s="98" t="n">
        <v>0</v>
      </c>
      <c r="T341" s="98">
        <f>S341*H341</f>
        <v/>
      </c>
      <c r="AR341" s="1" t="inlineStr">
        <is>
          <t>256</t>
        </is>
      </c>
      <c r="AT341" s="1" t="inlineStr">
        <is>
          <t>M</t>
        </is>
      </c>
      <c r="AU341" s="1" t="inlineStr">
        <is>
          <t>2</t>
        </is>
      </c>
      <c r="AY341" s="1" t="inlineStr">
        <is>
          <t>ROZPOCET</t>
        </is>
      </c>
      <c r="BE341" s="31">
        <f>IF(N341="základná",J341,0)</f>
        <v/>
      </c>
      <c r="BF341" s="31">
        <f>IF(N341="znížená",J341,0)</f>
        <v/>
      </c>
      <c r="BG341" s="31">
        <f>IF(N341="zákl. prenesená",J341,0)</f>
        <v/>
      </c>
      <c r="BH341" s="31">
        <f>IF(N341="zníž. prenesená",J341,0)</f>
        <v/>
      </c>
      <c r="BI341" s="31">
        <f>IF(N341="nulová",J341,0)</f>
        <v/>
      </c>
      <c r="BJ341" s="1" t="inlineStr">
        <is>
          <t>2</t>
        </is>
      </c>
      <c r="BK341" s="31">
        <f>ROUND(I341*H341,2)</f>
        <v/>
      </c>
      <c r="BL341" s="1" t="inlineStr">
        <is>
          <t>64</t>
        </is>
      </c>
      <c r="BM341" s="1" t="inlineStr">
        <is>
          <t>2029967700</t>
        </is>
      </c>
    </row>
    <row r="342">
      <c r="D342" s="79" t="inlineStr">
        <is>
          <t>VV</t>
        </is>
      </c>
      <c r="F342" s="80" t="inlineStr">
        <is>
          <t>výkres silnoprúdu strechy popisuje štyri prestupy „PRESTUP PRE PLOCHÉ STRECHY S INTEGROVANOU MANŽETOU ø110mm“</t>
        </is>
      </c>
      <c r="H342" s="101" t="n">
        <v>4</v>
      </c>
      <c r="AT342" s="1" t="inlineStr">
        <is>
          <t>VV</t>
        </is>
      </c>
      <c r="AU342" s="1" t="inlineStr">
        <is>
          <t>2</t>
        </is>
      </c>
      <c r="AV342" s="2" t="inlineStr">
        <is>
          <t>2</t>
        </is>
      </c>
      <c r="AW342" s="2" t="inlineStr">
        <is>
          <t>True</t>
        </is>
      </c>
      <c r="AX342" s="2" t="inlineStr">
        <is>
          <t>1</t>
        </is>
      </c>
      <c r="AY342" s="1" t="inlineStr">
        <is>
          <t>ROZPOCET</t>
        </is>
      </c>
    </row>
    <row r="343" ht="24" customHeight="1">
      <c r="C343" s="72" t="inlineStr">
        <is>
          <t>79</t>
        </is>
      </c>
      <c r="D343" s="72" t="inlineStr">
        <is>
          <t>K</t>
        </is>
      </c>
      <c r="E343" s="73" t="inlineStr">
        <is>
          <t>210201010.S</t>
        </is>
      </c>
      <c r="F343" s="74" t="inlineStr">
        <is>
          <t>Zapojenie svietidla IP54 stropného - výťahová šachta a strojovňa</t>
        </is>
      </c>
      <c r="G343" s="75" t="inlineStr">
        <is>
          <t>ks</t>
        </is>
      </c>
      <c r="H343" s="100" t="n">
        <v>2</v>
      </c>
      <c r="I343" s="77" t="n">
        <v>9.17</v>
      </c>
      <c r="J343" s="77">
        <f>ROUND(I343*H343,2)</f>
        <v/>
      </c>
      <c r="K343" s="78" t="inlineStr">
        <is>
          <t>CENEKON 2026/02</t>
        </is>
      </c>
      <c r="N343" s="46" t="inlineStr">
        <is>
          <t>základná</t>
        </is>
      </c>
      <c r="O343" s="98" t="n">
        <v>0</v>
      </c>
      <c r="P343" s="98">
        <f>O343*H343</f>
        <v/>
      </c>
      <c r="Q343" s="98" t="n">
        <v>0</v>
      </c>
      <c r="R343" s="98">
        <f>Q343*H343</f>
        <v/>
      </c>
      <c r="S343" s="98" t="n">
        <v>0</v>
      </c>
      <c r="T343" s="98">
        <f>S343*H343</f>
        <v/>
      </c>
      <c r="AR343" s="1" t="inlineStr">
        <is>
          <t>64</t>
        </is>
      </c>
      <c r="AT343" s="1" t="inlineStr">
        <is>
          <t>K</t>
        </is>
      </c>
      <c r="AU343" s="1" t="inlineStr">
        <is>
          <t>2</t>
        </is>
      </c>
      <c r="AY343" s="1" t="inlineStr">
        <is>
          <t>ROZPOCET</t>
        </is>
      </c>
      <c r="BE343" s="31">
        <f>IF(N343="základná",J343,0)</f>
        <v/>
      </c>
      <c r="BF343" s="31">
        <f>IF(N343="znížená",J343,0)</f>
        <v/>
      </c>
      <c r="BG343" s="31">
        <f>IF(N343="zákl. prenesená",J343,0)</f>
        <v/>
      </c>
      <c r="BH343" s="31">
        <f>IF(N343="zníž. prenesená",J343,0)</f>
        <v/>
      </c>
      <c r="BI343" s="31">
        <f>IF(N343="nulová",J343,0)</f>
        <v/>
      </c>
      <c r="BJ343" s="1" t="inlineStr">
        <is>
          <t>2</t>
        </is>
      </c>
      <c r="BK343" s="31">
        <f>ROUND(I343*H343,2)</f>
        <v/>
      </c>
      <c r="BL343" s="1" t="inlineStr">
        <is>
          <t>64</t>
        </is>
      </c>
      <c r="BM343" s="1" t="inlineStr">
        <is>
          <t>-1993673330</t>
        </is>
      </c>
    </row>
    <row r="344">
      <c r="D344" s="79" t="inlineStr">
        <is>
          <t>VV</t>
        </is>
      </c>
      <c r="F344" s="80" t="inlineStr">
        <is>
          <t>1 svietidlo v šachte + 1 v strojovni = 2</t>
        </is>
      </c>
      <c r="H344" s="101" t="n">
        <v>2</v>
      </c>
      <c r="AT344" s="1" t="inlineStr">
        <is>
          <t>VV</t>
        </is>
      </c>
      <c r="AU344" s="1" t="inlineStr">
        <is>
          <t>2</t>
        </is>
      </c>
      <c r="AV344" s="2" t="inlineStr">
        <is>
          <t>2</t>
        </is>
      </c>
      <c r="AW344" s="2" t="inlineStr">
        <is>
          <t>True</t>
        </is>
      </c>
      <c r="AX344" s="2" t="inlineStr">
        <is>
          <t>1</t>
        </is>
      </c>
      <c r="AY344" s="1" t="inlineStr">
        <is>
          <t>ROZPOCET</t>
        </is>
      </c>
    </row>
    <row r="345" ht="24" customHeight="1">
      <c r="C345" s="82" t="inlineStr">
        <is>
          <t>80</t>
        </is>
      </c>
      <c r="D345" s="82" t="inlineStr">
        <is>
          <t>M</t>
        </is>
      </c>
      <c r="E345" s="83" t="inlineStr">
        <is>
          <t>348140005400.S</t>
        </is>
      </c>
      <c r="F345" s="84" t="inlineStr">
        <is>
          <t>LED svietidlo prisadené, príkon 34 W, krytie IP44 - výťahová šachta a strojovňa</t>
        </is>
      </c>
      <c r="G345" s="85" t="inlineStr">
        <is>
          <t>ks</t>
        </is>
      </c>
      <c r="H345" s="102" t="n">
        <v>2</v>
      </c>
      <c r="I345" s="87" t="n">
        <v>116.28</v>
      </c>
      <c r="J345" s="87">
        <f>ROUND(I345*H345,2)</f>
        <v/>
      </c>
      <c r="K345" s="88" t="inlineStr">
        <is>
          <t>CENEKON 2026/02</t>
        </is>
      </c>
      <c r="N345" s="46" t="inlineStr">
        <is>
          <t>základná</t>
        </is>
      </c>
      <c r="O345" s="98" t="n">
        <v>0</v>
      </c>
      <c r="P345" s="98">
        <f>O345*H345</f>
        <v/>
      </c>
      <c r="Q345" s="98" t="n">
        <v>0.00338</v>
      </c>
      <c r="R345" s="98">
        <f>Q345*H345</f>
        <v/>
      </c>
      <c r="S345" s="98" t="n">
        <v>0</v>
      </c>
      <c r="T345" s="98">
        <f>S345*H345</f>
        <v/>
      </c>
      <c r="AR345" s="1" t="inlineStr">
        <is>
          <t>256</t>
        </is>
      </c>
      <c r="AT345" s="1" t="inlineStr">
        <is>
          <t>M</t>
        </is>
      </c>
      <c r="AU345" s="1" t="inlineStr">
        <is>
          <t>2</t>
        </is>
      </c>
      <c r="AY345" s="1" t="inlineStr">
        <is>
          <t>ROZPOCET</t>
        </is>
      </c>
      <c r="BE345" s="31">
        <f>IF(N345="základná",J345,0)</f>
        <v/>
      </c>
      <c r="BF345" s="31">
        <f>IF(N345="znížená",J345,0)</f>
        <v/>
      </c>
      <c r="BG345" s="31">
        <f>IF(N345="zákl. prenesená",J345,0)</f>
        <v/>
      </c>
      <c r="BH345" s="31">
        <f>IF(N345="zníž. prenesená",J345,0)</f>
        <v/>
      </c>
      <c r="BI345" s="31">
        <f>IF(N345="nulová",J345,0)</f>
        <v/>
      </c>
      <c r="BJ345" s="1" t="inlineStr">
        <is>
          <t>2</t>
        </is>
      </c>
      <c r="BK345" s="31">
        <f>ROUND(I345*H345,2)</f>
        <v/>
      </c>
      <c r="BL345" s="1" t="inlineStr">
        <is>
          <t>64</t>
        </is>
      </c>
      <c r="BM345" s="1" t="inlineStr">
        <is>
          <t>-510789684</t>
        </is>
      </c>
    </row>
    <row r="346">
      <c r="D346" s="79" t="inlineStr">
        <is>
          <t>VV</t>
        </is>
      </c>
      <c r="F346" s="80" t="inlineStr">
        <is>
          <t>dodávka k montáži, množstvo prevzaté z montážnej položky: 2 ks</t>
        </is>
      </c>
      <c r="H346" s="101" t="n">
        <v>2</v>
      </c>
      <c r="AT346" s="1" t="inlineStr">
        <is>
          <t>VV</t>
        </is>
      </c>
      <c r="AU346" s="1" t="inlineStr">
        <is>
          <t>2</t>
        </is>
      </c>
      <c r="AV346" s="2" t="inlineStr">
        <is>
          <t>2</t>
        </is>
      </c>
      <c r="AW346" s="2" t="inlineStr">
        <is>
          <t>True</t>
        </is>
      </c>
      <c r="AX346" s="2" t="inlineStr">
        <is>
          <t>1</t>
        </is>
      </c>
      <c r="AY346" s="1" t="inlineStr">
        <is>
          <t>ROZPOCET</t>
        </is>
      </c>
    </row>
    <row r="347" ht="24" customHeight="1">
      <c r="C347" s="72" t="inlineStr">
        <is>
          <t>81</t>
        </is>
      </c>
      <c r="D347" s="72" t="inlineStr">
        <is>
          <t>K</t>
        </is>
      </c>
      <c r="E347" s="73" t="inlineStr">
        <is>
          <t>210111021.S</t>
        </is>
      </c>
      <c r="F347" s="74" t="inlineStr">
        <is>
          <t>Servisná zásuvka IP44, 250 V/16 A, 2P+PE - výťahová šachta (montáž)</t>
        </is>
      </c>
      <c r="G347" s="75" t="inlineStr">
        <is>
          <t>ks</t>
        </is>
      </c>
      <c r="H347" s="100" t="n">
        <v>1</v>
      </c>
      <c r="I347" s="77" t="n">
        <v>8.69</v>
      </c>
      <c r="J347" s="77">
        <f>ROUND(I347*H347,2)</f>
        <v/>
      </c>
      <c r="K347" s="78" t="inlineStr">
        <is>
          <t>CENEKON 2026/02</t>
        </is>
      </c>
      <c r="N347" s="46" t="inlineStr">
        <is>
          <t>základná</t>
        </is>
      </c>
      <c r="O347" s="98" t="n">
        <v>0</v>
      </c>
      <c r="P347" s="98">
        <f>O347*H347</f>
        <v/>
      </c>
      <c r="Q347" s="98" t="n">
        <v>0</v>
      </c>
      <c r="R347" s="98">
        <f>Q347*H347</f>
        <v/>
      </c>
      <c r="S347" s="98" t="n">
        <v>0</v>
      </c>
      <c r="T347" s="98">
        <f>S347*H347</f>
        <v/>
      </c>
      <c r="AR347" s="1" t="inlineStr">
        <is>
          <t>64</t>
        </is>
      </c>
      <c r="AT347" s="1" t="inlineStr">
        <is>
          <t>K</t>
        </is>
      </c>
      <c r="AU347" s="1" t="inlineStr">
        <is>
          <t>2</t>
        </is>
      </c>
      <c r="AY347" s="1" t="inlineStr">
        <is>
          <t>ROZPOCET</t>
        </is>
      </c>
      <c r="BE347" s="31">
        <f>IF(N347="základná",J347,0)</f>
        <v/>
      </c>
      <c r="BF347" s="31">
        <f>IF(N347="znížená",J347,0)</f>
        <v/>
      </c>
      <c r="BG347" s="31">
        <f>IF(N347="zákl. prenesená",J347,0)</f>
        <v/>
      </c>
      <c r="BH347" s="31">
        <f>IF(N347="zníž. prenesená",J347,0)</f>
        <v/>
      </c>
      <c r="BI347" s="31">
        <f>IF(N347="nulová",J347,0)</f>
        <v/>
      </c>
      <c r="BJ347" s="1" t="inlineStr">
        <is>
          <t>2</t>
        </is>
      </c>
      <c r="BK347" s="31">
        <f>ROUND(I347*H347,2)</f>
        <v/>
      </c>
      <c r="BL347" s="1" t="inlineStr">
        <is>
          <t>64</t>
        </is>
      </c>
      <c r="BM347" s="1" t="inlineStr">
        <is>
          <t>2095985468</t>
        </is>
      </c>
    </row>
    <row r="348">
      <c r="D348" s="79" t="inlineStr">
        <is>
          <t>VV</t>
        </is>
      </c>
      <c r="F348" s="80" t="inlineStr">
        <is>
          <t>1 servisná zásuvka v šachte výťahu</t>
        </is>
      </c>
      <c r="H348" s="101" t="n">
        <v>1</v>
      </c>
      <c r="AT348" s="1" t="inlineStr">
        <is>
          <t>VV</t>
        </is>
      </c>
      <c r="AU348" s="1" t="inlineStr">
        <is>
          <t>2</t>
        </is>
      </c>
      <c r="AV348" s="2" t="inlineStr">
        <is>
          <t>2</t>
        </is>
      </c>
      <c r="AW348" s="2" t="inlineStr">
        <is>
          <t>True</t>
        </is>
      </c>
      <c r="AX348" s="2" t="inlineStr">
        <is>
          <t>1</t>
        </is>
      </c>
      <c r="AY348" s="1" t="inlineStr">
        <is>
          <t>ROZPOCET</t>
        </is>
      </c>
    </row>
    <row r="349" ht="24" customHeight="1">
      <c r="C349" s="82" t="inlineStr">
        <is>
          <t>82</t>
        </is>
      </c>
      <c r="D349" s="82" t="inlineStr">
        <is>
          <t>M</t>
        </is>
      </c>
      <c r="E349" s="83" t="inlineStr">
        <is>
          <t>345510001210.S</t>
        </is>
      </c>
      <c r="F349" s="84" t="inlineStr">
        <is>
          <t>Zásuvka jednonásobná, radenie 2P+PE, IP44, komplet - výťahová šachta</t>
        </is>
      </c>
      <c r="G349" s="85" t="inlineStr">
        <is>
          <t>ks</t>
        </is>
      </c>
      <c r="H349" s="102" t="n">
        <v>1</v>
      </c>
      <c r="I349" s="87" t="n">
        <v>5.61</v>
      </c>
      <c r="J349" s="87">
        <f>ROUND(I349*H349,2)</f>
        <v/>
      </c>
      <c r="K349" s="88" t="inlineStr">
        <is>
          <t>CENEKON 2026/02</t>
        </is>
      </c>
      <c r="N349" s="46" t="inlineStr">
        <is>
          <t>základná</t>
        </is>
      </c>
      <c r="O349" s="98" t="n">
        <v>0</v>
      </c>
      <c r="P349" s="98">
        <f>O349*H349</f>
        <v/>
      </c>
      <c r="Q349" s="98" t="n">
        <v>0.0001</v>
      </c>
      <c r="R349" s="98">
        <f>Q349*H349</f>
        <v/>
      </c>
      <c r="S349" s="98" t="n">
        <v>0</v>
      </c>
      <c r="T349" s="98">
        <f>S349*H349</f>
        <v/>
      </c>
      <c r="AR349" s="1" t="inlineStr">
        <is>
          <t>256</t>
        </is>
      </c>
      <c r="AT349" s="1" t="inlineStr">
        <is>
          <t>M</t>
        </is>
      </c>
      <c r="AU349" s="1" t="inlineStr">
        <is>
          <t>2</t>
        </is>
      </c>
      <c r="AY349" s="1" t="inlineStr">
        <is>
          <t>ROZPOCET</t>
        </is>
      </c>
      <c r="BE349" s="31">
        <f>IF(N349="základná",J349,0)</f>
        <v/>
      </c>
      <c r="BF349" s="31">
        <f>IF(N349="znížená",J349,0)</f>
        <v/>
      </c>
      <c r="BG349" s="31">
        <f>IF(N349="zákl. prenesená",J349,0)</f>
        <v/>
      </c>
      <c r="BH349" s="31">
        <f>IF(N349="zníž. prenesená",J349,0)</f>
        <v/>
      </c>
      <c r="BI349" s="31">
        <f>IF(N349="nulová",J349,0)</f>
        <v/>
      </c>
      <c r="BJ349" s="1" t="inlineStr">
        <is>
          <t>2</t>
        </is>
      </c>
      <c r="BK349" s="31">
        <f>ROUND(I349*H349,2)</f>
        <v/>
      </c>
      <c r="BL349" s="1" t="inlineStr">
        <is>
          <t>64</t>
        </is>
      </c>
      <c r="BM349" s="1" t="inlineStr">
        <is>
          <t>-1414702533</t>
        </is>
      </c>
    </row>
    <row r="350">
      <c r="D350" s="79" t="inlineStr">
        <is>
          <t>VV</t>
        </is>
      </c>
      <c r="F350" s="80" t="inlineStr">
        <is>
          <t>dodávka k montáži, množstvo prevzaté z montážnej položky: 1 ks</t>
        </is>
      </c>
      <c r="H350" s="101" t="n">
        <v>1</v>
      </c>
      <c r="AT350" s="1" t="inlineStr">
        <is>
          <t>VV</t>
        </is>
      </c>
      <c r="AU350" s="1" t="inlineStr">
        <is>
          <t>2</t>
        </is>
      </c>
      <c r="AV350" s="2" t="inlineStr">
        <is>
          <t>2</t>
        </is>
      </c>
      <c r="AW350" s="2" t="inlineStr">
        <is>
          <t>True</t>
        </is>
      </c>
      <c r="AX350" s="2" t="inlineStr">
        <is>
          <t>1</t>
        </is>
      </c>
      <c r="AY350" s="1" t="inlineStr">
        <is>
          <t>ROZPOCET</t>
        </is>
      </c>
    </row>
    <row r="351" ht="24" customHeight="1">
      <c r="C351" s="72" t="inlineStr">
        <is>
          <t>83</t>
        </is>
      </c>
      <c r="D351" s="72" t="inlineStr">
        <is>
          <t>K</t>
        </is>
      </c>
      <c r="E351" s="73" t="inlineStr">
        <is>
          <t>210110021.S</t>
        </is>
      </c>
      <c r="F351" s="74" t="inlineStr">
        <is>
          <t>Spínač zapustený jednopólový IP44 - osvetlenie výťahovej šachty (montáž)</t>
        </is>
      </c>
      <c r="G351" s="75" t="inlineStr">
        <is>
          <t>ks</t>
        </is>
      </c>
      <c r="H351" s="100" t="n">
        <v>1</v>
      </c>
      <c r="I351" s="77" t="n">
        <v>7.48</v>
      </c>
      <c r="J351" s="77">
        <f>ROUND(I351*H351,2)</f>
        <v/>
      </c>
      <c r="K351" s="78" t="inlineStr">
        <is>
          <t>CENEKON 2026/02</t>
        </is>
      </c>
      <c r="N351" s="46" t="inlineStr">
        <is>
          <t>základná</t>
        </is>
      </c>
      <c r="O351" s="98" t="n">
        <v>0</v>
      </c>
      <c r="P351" s="98">
        <f>O351*H351</f>
        <v/>
      </c>
      <c r="Q351" s="98" t="n">
        <v>0</v>
      </c>
      <c r="R351" s="98">
        <f>Q351*H351</f>
        <v/>
      </c>
      <c r="S351" s="98" t="n">
        <v>0</v>
      </c>
      <c r="T351" s="98">
        <f>S351*H351</f>
        <v/>
      </c>
      <c r="AR351" s="1" t="inlineStr">
        <is>
          <t>64</t>
        </is>
      </c>
      <c r="AT351" s="1" t="inlineStr">
        <is>
          <t>K</t>
        </is>
      </c>
      <c r="AU351" s="1" t="inlineStr">
        <is>
          <t>2</t>
        </is>
      </c>
      <c r="AY351" s="1" t="inlineStr">
        <is>
          <t>ROZPOCET</t>
        </is>
      </c>
      <c r="BE351" s="31">
        <f>IF(N351="základná",J351,0)</f>
        <v/>
      </c>
      <c r="BF351" s="31">
        <f>IF(N351="znížená",J351,0)</f>
        <v/>
      </c>
      <c r="BG351" s="31">
        <f>IF(N351="zákl. prenesená",J351,0)</f>
        <v/>
      </c>
      <c r="BH351" s="31">
        <f>IF(N351="zníž. prenesená",J351,0)</f>
        <v/>
      </c>
      <c r="BI351" s="31">
        <f>IF(N351="nulová",J351,0)</f>
        <v/>
      </c>
      <c r="BJ351" s="1" t="inlineStr">
        <is>
          <t>2</t>
        </is>
      </c>
      <c r="BK351" s="31">
        <f>ROUND(I351*H351,2)</f>
        <v/>
      </c>
      <c r="BL351" s="1" t="inlineStr">
        <is>
          <t>64</t>
        </is>
      </c>
      <c r="BM351" s="1" t="inlineStr">
        <is>
          <t>1590472088</t>
        </is>
      </c>
    </row>
    <row r="352">
      <c r="D352" s="79" t="inlineStr">
        <is>
          <t>VV</t>
        </is>
      </c>
      <c r="F352" s="80" t="inlineStr">
        <is>
          <t>1 spínač osvetlenia šachty</t>
        </is>
      </c>
      <c r="H352" s="101" t="n">
        <v>1</v>
      </c>
      <c r="AT352" s="1" t="inlineStr">
        <is>
          <t>VV</t>
        </is>
      </c>
      <c r="AU352" s="1" t="inlineStr">
        <is>
          <t>2</t>
        </is>
      </c>
      <c r="AV352" s="2" t="inlineStr">
        <is>
          <t>2</t>
        </is>
      </c>
      <c r="AW352" s="2" t="inlineStr">
        <is>
          <t>True</t>
        </is>
      </c>
      <c r="AX352" s="2" t="inlineStr">
        <is>
          <t>1</t>
        </is>
      </c>
      <c r="AY352" s="1" t="inlineStr">
        <is>
          <t>ROZPOCET</t>
        </is>
      </c>
    </row>
    <row r="353" ht="24" customHeight="1">
      <c r="C353" s="82" t="inlineStr">
        <is>
          <t>84</t>
        </is>
      </c>
      <c r="D353" s="82" t="inlineStr">
        <is>
          <t>M</t>
        </is>
      </c>
      <c r="E353" s="83" t="inlineStr">
        <is>
          <t>345340007860.S</t>
        </is>
      </c>
      <c r="F353" s="84" t="inlineStr">
        <is>
          <t>Spínač jednopólový komplet zapustený, radenie 1, IP44 - výťahová šachta</t>
        </is>
      </c>
      <c r="G353" s="85" t="inlineStr">
        <is>
          <t>ks</t>
        </is>
      </c>
      <c r="H353" s="102" t="n">
        <v>1</v>
      </c>
      <c r="I353" s="87" t="n">
        <v>12.01</v>
      </c>
      <c r="J353" s="87">
        <f>ROUND(I353*H353,2)</f>
        <v/>
      </c>
      <c r="K353" s="88" t="inlineStr">
        <is>
          <t>CENEKON 2026/02</t>
        </is>
      </c>
      <c r="N353" s="46" t="inlineStr">
        <is>
          <t>základná</t>
        </is>
      </c>
      <c r="O353" s="98" t="n">
        <v>0</v>
      </c>
      <c r="P353" s="98">
        <f>O353*H353</f>
        <v/>
      </c>
      <c r="Q353" s="98" t="n">
        <v>8.000000000000001e-05</v>
      </c>
      <c r="R353" s="98">
        <f>Q353*H353</f>
        <v/>
      </c>
      <c r="S353" s="98" t="n">
        <v>0</v>
      </c>
      <c r="T353" s="98">
        <f>S353*H353</f>
        <v/>
      </c>
      <c r="AR353" s="1" t="inlineStr">
        <is>
          <t>256</t>
        </is>
      </c>
      <c r="AT353" s="1" t="inlineStr">
        <is>
          <t>M</t>
        </is>
      </c>
      <c r="AU353" s="1" t="inlineStr">
        <is>
          <t>2</t>
        </is>
      </c>
      <c r="AY353" s="1" t="inlineStr">
        <is>
          <t>ROZPOCET</t>
        </is>
      </c>
      <c r="BE353" s="31">
        <f>IF(N353="základná",J353,0)</f>
        <v/>
      </c>
      <c r="BF353" s="31">
        <f>IF(N353="znížená",J353,0)</f>
        <v/>
      </c>
      <c r="BG353" s="31">
        <f>IF(N353="zákl. prenesená",J353,0)</f>
        <v/>
      </c>
      <c r="BH353" s="31">
        <f>IF(N353="zníž. prenesená",J353,0)</f>
        <v/>
      </c>
      <c r="BI353" s="31">
        <f>IF(N353="nulová",J353,0)</f>
        <v/>
      </c>
      <c r="BJ353" s="1" t="inlineStr">
        <is>
          <t>2</t>
        </is>
      </c>
      <c r="BK353" s="31">
        <f>ROUND(I353*H353,2)</f>
        <v/>
      </c>
      <c r="BL353" s="1" t="inlineStr">
        <is>
          <t>64</t>
        </is>
      </c>
      <c r="BM353" s="1" t="inlineStr">
        <is>
          <t>-678423837</t>
        </is>
      </c>
    </row>
    <row r="354">
      <c r="D354" s="79" t="inlineStr">
        <is>
          <t>VV</t>
        </is>
      </c>
      <c r="F354" s="80" t="inlineStr">
        <is>
          <t>dodávka k montáži, množstvo prevzaté z montážnej položky: 1 ks</t>
        </is>
      </c>
      <c r="H354" s="101" t="n">
        <v>1</v>
      </c>
      <c r="AT354" s="1" t="inlineStr">
        <is>
          <t>VV</t>
        </is>
      </c>
      <c r="AU354" s="1" t="inlineStr">
        <is>
          <t>2</t>
        </is>
      </c>
      <c r="AV354" s="2" t="inlineStr">
        <is>
          <t>2</t>
        </is>
      </c>
      <c r="AW354" s="2" t="inlineStr">
        <is>
          <t>True</t>
        </is>
      </c>
      <c r="AX354" s="2" t="inlineStr">
        <is>
          <t>1</t>
        </is>
      </c>
      <c r="AY354" s="1" t="inlineStr">
        <is>
          <t>ROZPOCET</t>
        </is>
      </c>
    </row>
    <row r="355" ht="36" customHeight="1">
      <c r="C355" s="72" t="inlineStr">
        <is>
          <t>85</t>
        </is>
      </c>
      <c r="D355" s="72" t="inlineStr">
        <is>
          <t>K</t>
        </is>
      </c>
      <c r="E355" s="73" t="inlineStr">
        <is>
          <t>210190004.S</t>
        </is>
      </c>
      <c r="F355" s="74" t="inlineStr">
        <is>
          <t>Montáž oceľoplechovej rozvodnice do váhy 150 kg - skriňa elektromerového rozvádzača RE 800 x 400 x 1800 mm</t>
        </is>
      </c>
      <c r="G355" s="75" t="inlineStr">
        <is>
          <t>ks</t>
        </is>
      </c>
      <c r="H355" s="100" t="n">
        <v>1</v>
      </c>
      <c r="I355" s="77" t="n">
        <v>111.4</v>
      </c>
      <c r="J355" s="77">
        <f>ROUND(I355*H355,2)</f>
        <v/>
      </c>
      <c r="K355" s="78" t="inlineStr">
        <is>
          <t>CENEKON 2026/02</t>
        </is>
      </c>
      <c r="N355" s="46" t="inlineStr">
        <is>
          <t>základná</t>
        </is>
      </c>
      <c r="O355" s="98" t="n">
        <v>0</v>
      </c>
      <c r="P355" s="98">
        <f>O355*H355</f>
        <v/>
      </c>
      <c r="Q355" s="98" t="n">
        <v>0</v>
      </c>
      <c r="R355" s="98">
        <f>Q355*H355</f>
        <v/>
      </c>
      <c r="S355" s="98" t="n">
        <v>0</v>
      </c>
      <c r="T355" s="98">
        <f>S355*H355</f>
        <v/>
      </c>
      <c r="AR355" s="1" t="inlineStr">
        <is>
          <t>64</t>
        </is>
      </c>
      <c r="AT355" s="1" t="inlineStr">
        <is>
          <t>K</t>
        </is>
      </c>
      <c r="AU355" s="1" t="inlineStr">
        <is>
          <t>2</t>
        </is>
      </c>
      <c r="AY355" s="1" t="inlineStr">
        <is>
          <t>ROZPOCET</t>
        </is>
      </c>
      <c r="BE355" s="31">
        <f>IF(N355="základná",J355,0)</f>
        <v/>
      </c>
      <c r="BF355" s="31">
        <f>IF(N355="znížená",J355,0)</f>
        <v/>
      </c>
      <c r="BG355" s="31">
        <f>IF(N355="zákl. prenesená",J355,0)</f>
        <v/>
      </c>
      <c r="BH355" s="31">
        <f>IF(N355="zníž. prenesená",J355,0)</f>
        <v/>
      </c>
      <c r="BI355" s="31">
        <f>IF(N355="nulová",J355,0)</f>
        <v/>
      </c>
      <c r="BJ355" s="1" t="inlineStr">
        <is>
          <t>2</t>
        </is>
      </c>
      <c r="BK355" s="31">
        <f>ROUND(I355*H355,2)</f>
        <v/>
      </c>
      <c r="BL355" s="1" t="inlineStr">
        <is>
          <t>64</t>
        </is>
      </c>
      <c r="BM355" s="1" t="inlineStr">
        <is>
          <t>-1605803122</t>
        </is>
      </c>
    </row>
    <row r="356">
      <c r="D356" s="79" t="inlineStr">
        <is>
          <t>VV</t>
        </is>
      </c>
      <c r="F356" s="80" t="inlineStr">
        <is>
          <t>skriňa 800x400x1800 mm: 82 kg skriňa + 27 kg panel + 7 kg podstavec + 4,15 kg kryt = 120,2 kg, 1 ks</t>
        </is>
      </c>
      <c r="H356" s="101" t="n">
        <v>1</v>
      </c>
      <c r="AT356" s="1" t="inlineStr">
        <is>
          <t>VV</t>
        </is>
      </c>
      <c r="AU356" s="1" t="inlineStr">
        <is>
          <t>2</t>
        </is>
      </c>
      <c r="AV356" s="2" t="inlineStr">
        <is>
          <t>2</t>
        </is>
      </c>
      <c r="AW356" s="2" t="inlineStr">
        <is>
          <t>True</t>
        </is>
      </c>
      <c r="AX356" s="2" t="inlineStr">
        <is>
          <t>1</t>
        </is>
      </c>
      <c r="AY356" s="1" t="inlineStr">
        <is>
          <t>ROZPOCET</t>
        </is>
      </c>
    </row>
    <row r="357" ht="36" customHeight="1">
      <c r="C357" s="72" t="inlineStr">
        <is>
          <t>86</t>
        </is>
      </c>
      <c r="D357" s="72" t="inlineStr">
        <is>
          <t>K</t>
        </is>
      </c>
      <c r="E357" s="73" t="inlineStr">
        <is>
          <t>210190005.S</t>
        </is>
      </c>
      <c r="F357" s="74" t="inlineStr">
        <is>
          <t>Montáž oceľoplechovej rozvodnice do váhy 200 kg - skrine elektromerového rozvádzača RE 1200 x 400 x 1800 mm</t>
        </is>
      </c>
      <c r="G357" s="75" t="inlineStr">
        <is>
          <t>ks</t>
        </is>
      </c>
      <c r="H357" s="100" t="n">
        <v>2</v>
      </c>
      <c r="I357" s="77" t="n">
        <v>142.05</v>
      </c>
      <c r="J357" s="77">
        <f>ROUND(I357*H357,2)</f>
        <v/>
      </c>
      <c r="K357" s="78" t="inlineStr">
        <is>
          <t>CENEKON 2026/02</t>
        </is>
      </c>
      <c r="N357" s="46" t="inlineStr">
        <is>
          <t>základná</t>
        </is>
      </c>
      <c r="O357" s="98" t="n">
        <v>0</v>
      </c>
      <c r="P357" s="98">
        <f>O357*H357</f>
        <v/>
      </c>
      <c r="Q357" s="98" t="n">
        <v>0</v>
      </c>
      <c r="R357" s="98">
        <f>Q357*H357</f>
        <v/>
      </c>
      <c r="S357" s="98" t="n">
        <v>0</v>
      </c>
      <c r="T357" s="98">
        <f>S357*H357</f>
        <v/>
      </c>
      <c r="AR357" s="1" t="inlineStr">
        <is>
          <t>64</t>
        </is>
      </c>
      <c r="AT357" s="1" t="inlineStr">
        <is>
          <t>K</t>
        </is>
      </c>
      <c r="AU357" s="1" t="inlineStr">
        <is>
          <t>2</t>
        </is>
      </c>
      <c r="AY357" s="1" t="inlineStr">
        <is>
          <t>ROZPOCET</t>
        </is>
      </c>
      <c r="BE357" s="31">
        <f>IF(N357="základná",J357,0)</f>
        <v/>
      </c>
      <c r="BF357" s="31">
        <f>IF(N357="znížená",J357,0)</f>
        <v/>
      </c>
      <c r="BG357" s="31">
        <f>IF(N357="zákl. prenesená",J357,0)</f>
        <v/>
      </c>
      <c r="BH357" s="31">
        <f>IF(N357="zníž. prenesená",J357,0)</f>
        <v/>
      </c>
      <c r="BI357" s="31">
        <f>IF(N357="nulová",J357,0)</f>
        <v/>
      </c>
      <c r="BJ357" s="1" t="inlineStr">
        <is>
          <t>2</t>
        </is>
      </c>
      <c r="BK357" s="31">
        <f>ROUND(I357*H357,2)</f>
        <v/>
      </c>
      <c r="BL357" s="1" t="inlineStr">
        <is>
          <t>64</t>
        </is>
      </c>
      <c r="BM357" s="1" t="inlineStr">
        <is>
          <t>1061880106</t>
        </is>
      </c>
    </row>
    <row r="358">
      <c r="D358" s="79" t="inlineStr">
        <is>
          <t>VV</t>
        </is>
      </c>
      <c r="F358" s="80" t="inlineStr">
        <is>
          <t>skriňa 1200x400x1800 mm: 112 kg skriňa + 40 kg panel + 9,42 kg podstavec + 3 kg kryt = 164,4 kg, 2 ks</t>
        </is>
      </c>
      <c r="H358" s="101" t="n">
        <v>2</v>
      </c>
      <c r="AT358" s="1" t="inlineStr">
        <is>
          <t>VV</t>
        </is>
      </c>
      <c r="AU358" s="1" t="inlineStr">
        <is>
          <t>2</t>
        </is>
      </c>
      <c r="AV358" s="2" t="inlineStr">
        <is>
          <t>2</t>
        </is>
      </c>
      <c r="AW358" s="2" t="inlineStr">
        <is>
          <t>True</t>
        </is>
      </c>
      <c r="AX358" s="2" t="inlineStr">
        <is>
          <t>1</t>
        </is>
      </c>
      <c r="AY358" s="1" t="inlineStr">
        <is>
          <t>ROZPOCET</t>
        </is>
      </c>
    </row>
    <row r="359" ht="24" customHeight="1">
      <c r="C359" s="72" t="inlineStr">
        <is>
          <t>87</t>
        </is>
      </c>
      <c r="D359" s="72" t="inlineStr">
        <is>
          <t>K</t>
        </is>
      </c>
      <c r="E359" s="73" t="inlineStr">
        <is>
          <t>210120404.S</t>
        </is>
      </c>
      <c r="F359" s="74" t="inlineStr">
        <is>
          <t>Istič trojpólový do 63 A - istenie vývodov elektromerového rozvádzača (montáž)</t>
        </is>
      </c>
      <c r="G359" s="75" t="inlineStr">
        <is>
          <t>ks</t>
        </is>
      </c>
      <c r="H359" s="100" t="n">
        <v>39</v>
      </c>
      <c r="I359" s="77" t="n">
        <v>8.449999999999999</v>
      </c>
      <c r="J359" s="77">
        <f>ROUND(I359*H359,2)</f>
        <v/>
      </c>
      <c r="K359" s="78" t="inlineStr">
        <is>
          <t>CENEKON 2026/02</t>
        </is>
      </c>
      <c r="N359" s="46" t="inlineStr">
        <is>
          <t>základná</t>
        </is>
      </c>
      <c r="O359" s="98" t="n">
        <v>0</v>
      </c>
      <c r="P359" s="98">
        <f>O359*H359</f>
        <v/>
      </c>
      <c r="Q359" s="98" t="n">
        <v>0</v>
      </c>
      <c r="R359" s="98">
        <f>Q359*H359</f>
        <v/>
      </c>
      <c r="S359" s="98" t="n">
        <v>0</v>
      </c>
      <c r="T359" s="98">
        <f>S359*H359</f>
        <v/>
      </c>
      <c r="AR359" s="1" t="inlineStr">
        <is>
          <t>64</t>
        </is>
      </c>
      <c r="AT359" s="1" t="inlineStr">
        <is>
          <t>K</t>
        </is>
      </c>
      <c r="AU359" s="1" t="inlineStr">
        <is>
          <t>2</t>
        </is>
      </c>
      <c r="AY359" s="1" t="inlineStr">
        <is>
          <t>ROZPOCET</t>
        </is>
      </c>
      <c r="BE359" s="31">
        <f>IF(N359="základná",J359,0)</f>
        <v/>
      </c>
      <c r="BF359" s="31">
        <f>IF(N359="znížená",J359,0)</f>
        <v/>
      </c>
      <c r="BG359" s="31">
        <f>IF(N359="zákl. prenesená",J359,0)</f>
        <v/>
      </c>
      <c r="BH359" s="31">
        <f>IF(N359="zníž. prenesená",J359,0)</f>
        <v/>
      </c>
      <c r="BI359" s="31">
        <f>IF(N359="nulová",J359,0)</f>
        <v/>
      </c>
      <c r="BJ359" s="1" t="inlineStr">
        <is>
          <t>2</t>
        </is>
      </c>
      <c r="BK359" s="31">
        <f>ROUND(I359*H359,2)</f>
        <v/>
      </c>
      <c r="BL359" s="1" t="inlineStr">
        <is>
          <t>64</t>
        </is>
      </c>
      <c r="BM359" s="1" t="inlineStr">
        <is>
          <t>481109134</t>
        </is>
      </c>
    </row>
    <row r="360">
      <c r="D360" s="79" t="inlineStr">
        <is>
          <t>VV</t>
        </is>
      </c>
      <c r="F360" s="80" t="inlineStr">
        <is>
          <t>39 vývodov RE: 27 bytových, 11 nebytových a výťah</t>
        </is>
      </c>
      <c r="H360" s="101" t="n">
        <v>39</v>
      </c>
      <c r="AT360" s="1" t="inlineStr">
        <is>
          <t>VV</t>
        </is>
      </c>
      <c r="AU360" s="1" t="inlineStr">
        <is>
          <t>2</t>
        </is>
      </c>
      <c r="AV360" s="2" t="inlineStr">
        <is>
          <t>2</t>
        </is>
      </c>
      <c r="AW360" s="2" t="inlineStr">
        <is>
          <t>True</t>
        </is>
      </c>
      <c r="AX360" s="2" t="inlineStr">
        <is>
          <t>1</t>
        </is>
      </c>
      <c r="AY360" s="1" t="inlineStr">
        <is>
          <t>ROZPOCET</t>
        </is>
      </c>
    </row>
    <row r="361" ht="24" customHeight="1">
      <c r="C361" s="82" t="inlineStr">
        <is>
          <t>88</t>
        </is>
      </c>
      <c r="D361" s="82" t="inlineStr">
        <is>
          <t>M</t>
        </is>
      </c>
      <c r="E361" s="83" t="inlineStr">
        <is>
          <t>358220042500.S</t>
        </is>
      </c>
      <c r="F361" s="84" t="inlineStr">
        <is>
          <t>Istič 3P, 25 A, charakteristika B, 6 kA - istenie vývodov elektromerového rozvádzača</t>
        </is>
      </c>
      <c r="G361" s="85" t="inlineStr">
        <is>
          <t>ks</t>
        </is>
      </c>
      <c r="H361" s="102" t="n">
        <v>39</v>
      </c>
      <c r="I361" s="87" t="n">
        <v>19.71</v>
      </c>
      <c r="J361" s="87">
        <f>ROUND(I361*H361,2)</f>
        <v/>
      </c>
      <c r="K361" s="88" t="inlineStr">
        <is>
          <t>CENEKON 2026/02</t>
        </is>
      </c>
      <c r="N361" s="46" t="inlineStr">
        <is>
          <t>základná</t>
        </is>
      </c>
      <c r="O361" s="98" t="n">
        <v>0</v>
      </c>
      <c r="P361" s="98">
        <f>O361*H361</f>
        <v/>
      </c>
      <c r="Q361" s="98" t="n">
        <v>0.00042</v>
      </c>
      <c r="R361" s="98">
        <f>Q361*H361</f>
        <v/>
      </c>
      <c r="S361" s="98" t="n">
        <v>0</v>
      </c>
      <c r="T361" s="98">
        <f>S361*H361</f>
        <v/>
      </c>
      <c r="AR361" s="1" t="inlineStr">
        <is>
          <t>256</t>
        </is>
      </c>
      <c r="AT361" s="1" t="inlineStr">
        <is>
          <t>M</t>
        </is>
      </c>
      <c r="AU361" s="1" t="inlineStr">
        <is>
          <t>2</t>
        </is>
      </c>
      <c r="AY361" s="1" t="inlineStr">
        <is>
          <t>ROZPOCET</t>
        </is>
      </c>
      <c r="BE361" s="31">
        <f>IF(N361="základná",J361,0)</f>
        <v/>
      </c>
      <c r="BF361" s="31">
        <f>IF(N361="znížená",J361,0)</f>
        <v/>
      </c>
      <c r="BG361" s="31">
        <f>IF(N361="zákl. prenesená",J361,0)</f>
        <v/>
      </c>
      <c r="BH361" s="31">
        <f>IF(N361="zníž. prenesená",J361,0)</f>
        <v/>
      </c>
      <c r="BI361" s="31">
        <f>IF(N361="nulová",J361,0)</f>
        <v/>
      </c>
      <c r="BJ361" s="1" t="inlineStr">
        <is>
          <t>2</t>
        </is>
      </c>
      <c r="BK361" s="31">
        <f>ROUND(I361*H361,2)</f>
        <v/>
      </c>
      <c r="BL361" s="1" t="inlineStr">
        <is>
          <t>64</t>
        </is>
      </c>
      <c r="BM361" s="1" t="inlineStr">
        <is>
          <t>-940829080</t>
        </is>
      </c>
    </row>
    <row r="362">
      <c r="D362" s="79" t="inlineStr">
        <is>
          <t>VV</t>
        </is>
      </c>
      <c r="F362" s="80" t="inlineStr">
        <is>
          <t>dodávka k montáži, množstvo prevzaté z montážnej položky: 39 ks</t>
        </is>
      </c>
      <c r="H362" s="101" t="n">
        <v>39</v>
      </c>
      <c r="AT362" s="1" t="inlineStr">
        <is>
          <t>VV</t>
        </is>
      </c>
      <c r="AU362" s="1" t="inlineStr">
        <is>
          <t>2</t>
        </is>
      </c>
      <c r="AV362" s="2" t="inlineStr">
        <is>
          <t>2</t>
        </is>
      </c>
      <c r="AW362" s="2" t="inlineStr">
        <is>
          <t>True</t>
        </is>
      </c>
      <c r="AX362" s="2" t="inlineStr">
        <is>
          <t>1</t>
        </is>
      </c>
      <c r="AY362" s="1" t="inlineStr">
        <is>
          <t>ROZPOCET</t>
        </is>
      </c>
    </row>
    <row r="363" ht="24" customHeight="1">
      <c r="C363" s="72" t="inlineStr">
        <is>
          <t>89</t>
        </is>
      </c>
      <c r="D363" s="72" t="inlineStr">
        <is>
          <t>K</t>
        </is>
      </c>
      <c r="E363" s="73" t="inlineStr">
        <is>
          <t>210110403.S</t>
        </is>
      </c>
      <c r="F363" s="74" t="inlineStr">
        <is>
          <t>Montáž modulárneho vypínača (odpínača) 3P do 63 A na DIN lištu - vývody Q2 až Q39 za elektromerom</t>
        </is>
      </c>
      <c r="G363" s="75" t="inlineStr">
        <is>
          <t>ks</t>
        </is>
      </c>
      <c r="H363" s="100" t="n">
        <v>38</v>
      </c>
      <c r="I363" s="77" t="n">
        <v>8.93</v>
      </c>
      <c r="J363" s="77">
        <f>ROUND(I363*H363,2)</f>
        <v/>
      </c>
      <c r="K363" s="78" t="inlineStr">
        <is>
          <t>CENEKON 2026/02</t>
        </is>
      </c>
      <c r="N363" s="46" t="inlineStr">
        <is>
          <t>základná</t>
        </is>
      </c>
      <c r="O363" s="98" t="n">
        <v>0</v>
      </c>
      <c r="P363" s="98">
        <f>O363*H363</f>
        <v/>
      </c>
      <c r="Q363" s="98" t="n">
        <v>0</v>
      </c>
      <c r="R363" s="98">
        <f>Q363*H363</f>
        <v/>
      </c>
      <c r="S363" s="98" t="n">
        <v>0</v>
      </c>
      <c r="T363" s="98">
        <f>S363*H363</f>
        <v/>
      </c>
      <c r="AR363" s="1" t="inlineStr">
        <is>
          <t>64</t>
        </is>
      </c>
      <c r="AT363" s="1" t="inlineStr">
        <is>
          <t>K</t>
        </is>
      </c>
      <c r="AU363" s="1" t="inlineStr">
        <is>
          <t>2</t>
        </is>
      </c>
      <c r="AY363" s="1" t="inlineStr">
        <is>
          <t>ROZPOCET</t>
        </is>
      </c>
      <c r="BE363" s="31">
        <f>IF(N363="základná",J363,0)</f>
        <v/>
      </c>
      <c r="BF363" s="31">
        <f>IF(N363="znížená",J363,0)</f>
        <v/>
      </c>
      <c r="BG363" s="31">
        <f>IF(N363="zákl. prenesená",J363,0)</f>
        <v/>
      </c>
      <c r="BH363" s="31">
        <f>IF(N363="zníž. prenesená",J363,0)</f>
        <v/>
      </c>
      <c r="BI363" s="31">
        <f>IF(N363="nulová",J363,0)</f>
        <v/>
      </c>
      <c r="BJ363" s="1" t="inlineStr">
        <is>
          <t>2</t>
        </is>
      </c>
      <c r="BK363" s="31">
        <f>ROUND(I363*H363,2)</f>
        <v/>
      </c>
      <c r="BL363" s="1" t="inlineStr">
        <is>
          <t>64</t>
        </is>
      </c>
      <c r="BM363" s="1" t="inlineStr">
        <is>
          <t>-1340490747</t>
        </is>
      </c>
    </row>
    <row r="364">
      <c r="D364" s="79" t="inlineStr">
        <is>
          <t>VV</t>
        </is>
      </c>
      <c r="F364" s="80" t="inlineStr">
        <is>
          <t>38 vývodov Q2 až Q39 za elektromermi</t>
        </is>
      </c>
      <c r="H364" s="101" t="n">
        <v>38</v>
      </c>
      <c r="AT364" s="1" t="inlineStr">
        <is>
          <t>VV</t>
        </is>
      </c>
      <c r="AU364" s="1" t="inlineStr">
        <is>
          <t>2</t>
        </is>
      </c>
      <c r="AV364" s="2" t="inlineStr">
        <is>
          <t>2</t>
        </is>
      </c>
      <c r="AW364" s="2" t="inlineStr">
        <is>
          <t>True</t>
        </is>
      </c>
      <c r="AX364" s="2" t="inlineStr">
        <is>
          <t>1</t>
        </is>
      </c>
      <c r="AY364" s="1" t="inlineStr">
        <is>
          <t>ROZPOCET</t>
        </is>
      </c>
    </row>
    <row r="365" ht="24" customHeight="1">
      <c r="C365" s="82" t="inlineStr">
        <is>
          <t>90</t>
        </is>
      </c>
      <c r="D365" s="82" t="inlineStr">
        <is>
          <t>M</t>
        </is>
      </c>
      <c r="E365" s="83" t="inlineStr">
        <is>
          <t>358220041500.S</t>
        </is>
      </c>
      <c r="F365" s="84" t="inlineStr">
        <is>
          <t>Istiaci modulárny vypínač 3P-400 V, 40 A, 3 moduly - vývody Q2 až Q39 za elektromerom</t>
        </is>
      </c>
      <c r="G365" s="85" t="inlineStr">
        <is>
          <t>ks</t>
        </is>
      </c>
      <c r="H365" s="102" t="n">
        <v>38</v>
      </c>
      <c r="I365" s="87" t="n">
        <v>27.66</v>
      </c>
      <c r="J365" s="87">
        <f>ROUND(I365*H365,2)</f>
        <v/>
      </c>
      <c r="K365" s="88" t="inlineStr">
        <is>
          <t>CENEKON 2026/02</t>
        </is>
      </c>
      <c r="N365" s="46" t="inlineStr">
        <is>
          <t>základná</t>
        </is>
      </c>
      <c r="O365" s="98" t="n">
        <v>0</v>
      </c>
      <c r="P365" s="98">
        <f>O365*H365</f>
        <v/>
      </c>
      <c r="Q365" s="98" t="n">
        <v>0.00042</v>
      </c>
      <c r="R365" s="98">
        <f>Q365*H365</f>
        <v/>
      </c>
      <c r="S365" s="98" t="n">
        <v>0</v>
      </c>
      <c r="T365" s="98">
        <f>S365*H365</f>
        <v/>
      </c>
      <c r="AR365" s="1" t="inlineStr">
        <is>
          <t>256</t>
        </is>
      </c>
      <c r="AT365" s="1" t="inlineStr">
        <is>
          <t>M</t>
        </is>
      </c>
      <c r="AU365" s="1" t="inlineStr">
        <is>
          <t>2</t>
        </is>
      </c>
      <c r="AY365" s="1" t="inlineStr">
        <is>
          <t>ROZPOCET</t>
        </is>
      </c>
      <c r="BE365" s="31">
        <f>IF(N365="základná",J365,0)</f>
        <v/>
      </c>
      <c r="BF365" s="31">
        <f>IF(N365="znížená",J365,0)</f>
        <v/>
      </c>
      <c r="BG365" s="31">
        <f>IF(N365="zákl. prenesená",J365,0)</f>
        <v/>
      </c>
      <c r="BH365" s="31">
        <f>IF(N365="zníž. prenesená",J365,0)</f>
        <v/>
      </c>
      <c r="BI365" s="31">
        <f>IF(N365="nulová",J365,0)</f>
        <v/>
      </c>
      <c r="BJ365" s="1" t="inlineStr">
        <is>
          <t>2</t>
        </is>
      </c>
      <c r="BK365" s="31">
        <f>ROUND(I365*H365,2)</f>
        <v/>
      </c>
      <c r="BL365" s="1" t="inlineStr">
        <is>
          <t>64</t>
        </is>
      </c>
      <c r="BM365" s="1" t="inlineStr">
        <is>
          <t>715695021</t>
        </is>
      </c>
    </row>
    <row r="366">
      <c r="D366" s="79" t="inlineStr">
        <is>
          <t>VV</t>
        </is>
      </c>
      <c r="F366" s="80" t="inlineStr">
        <is>
          <t>dodávka k montáži, množstvo prevzaté z montážnej položky: 38 ks</t>
        </is>
      </c>
      <c r="H366" s="101" t="n">
        <v>38</v>
      </c>
      <c r="AT366" s="1" t="inlineStr">
        <is>
          <t>VV</t>
        </is>
      </c>
      <c r="AU366" s="1" t="inlineStr">
        <is>
          <t>2</t>
        </is>
      </c>
      <c r="AV366" s="2" t="inlineStr">
        <is>
          <t>2</t>
        </is>
      </c>
      <c r="AW366" s="2" t="inlineStr">
        <is>
          <t>True</t>
        </is>
      </c>
      <c r="AX366" s="2" t="inlineStr">
        <is>
          <t>1</t>
        </is>
      </c>
      <c r="AY366" s="1" t="inlineStr">
        <is>
          <t>ROZPOCET</t>
        </is>
      </c>
    </row>
    <row r="367" ht="24" customHeight="1">
      <c r="C367" s="72" t="inlineStr">
        <is>
          <t>91</t>
        </is>
      </c>
      <c r="D367" s="72" t="inlineStr">
        <is>
          <t>K</t>
        </is>
      </c>
      <c r="E367" s="73" t="inlineStr">
        <is>
          <t>210120503.S</t>
        </is>
      </c>
      <c r="F367" s="74" t="inlineStr">
        <is>
          <t>Výkonový istič vzdušný do 630 A, 3P - hlavný istič elektromerového rozvádzača (montáž)</t>
        </is>
      </c>
      <c r="G367" s="75" t="inlineStr">
        <is>
          <t>ks</t>
        </is>
      </c>
      <c r="H367" s="100" t="n">
        <v>1</v>
      </c>
      <c r="I367" s="77" t="n">
        <v>39.82</v>
      </c>
      <c r="J367" s="77">
        <f>ROUND(I367*H367,2)</f>
        <v/>
      </c>
      <c r="K367" s="78" t="inlineStr">
        <is>
          <t>CENEKON 2026/02</t>
        </is>
      </c>
      <c r="N367" s="46" t="inlineStr">
        <is>
          <t>základná</t>
        </is>
      </c>
      <c r="O367" s="98" t="n">
        <v>0</v>
      </c>
      <c r="P367" s="98">
        <f>O367*H367</f>
        <v/>
      </c>
      <c r="Q367" s="98" t="n">
        <v>0</v>
      </c>
      <c r="R367" s="98">
        <f>Q367*H367</f>
        <v/>
      </c>
      <c r="S367" s="98" t="n">
        <v>0</v>
      </c>
      <c r="T367" s="98">
        <f>S367*H367</f>
        <v/>
      </c>
      <c r="AR367" s="1" t="inlineStr">
        <is>
          <t>64</t>
        </is>
      </c>
      <c r="AT367" s="1" t="inlineStr">
        <is>
          <t>K</t>
        </is>
      </c>
      <c r="AU367" s="1" t="inlineStr">
        <is>
          <t>2</t>
        </is>
      </c>
      <c r="AY367" s="1" t="inlineStr">
        <is>
          <t>ROZPOCET</t>
        </is>
      </c>
      <c r="BE367" s="31">
        <f>IF(N367="základná",J367,0)</f>
        <v/>
      </c>
      <c r="BF367" s="31">
        <f>IF(N367="znížená",J367,0)</f>
        <v/>
      </c>
      <c r="BG367" s="31">
        <f>IF(N367="zákl. prenesená",J367,0)</f>
        <v/>
      </c>
      <c r="BH367" s="31">
        <f>IF(N367="zníž. prenesená",J367,0)</f>
        <v/>
      </c>
      <c r="BI367" s="31">
        <f>IF(N367="nulová",J367,0)</f>
        <v/>
      </c>
      <c r="BJ367" s="1" t="inlineStr">
        <is>
          <t>2</t>
        </is>
      </c>
      <c r="BK367" s="31">
        <f>ROUND(I367*H367,2)</f>
        <v/>
      </c>
      <c r="BL367" s="1" t="inlineStr">
        <is>
          <t>64</t>
        </is>
      </c>
      <c r="BM367" s="1" t="inlineStr">
        <is>
          <t>-1014985399</t>
        </is>
      </c>
    </row>
    <row r="368">
      <c r="D368" s="79" t="inlineStr">
        <is>
          <t>VV</t>
        </is>
      </c>
      <c r="F368" s="80" t="inlineStr">
        <is>
          <t>1 hlavný istič QF1 630 A podľa schémy RE</t>
        </is>
      </c>
      <c r="H368" s="101" t="n">
        <v>1</v>
      </c>
      <c r="AT368" s="1" t="inlineStr">
        <is>
          <t>VV</t>
        </is>
      </c>
      <c r="AU368" s="1" t="inlineStr">
        <is>
          <t>2</t>
        </is>
      </c>
      <c r="AV368" s="2" t="inlineStr">
        <is>
          <t>2</t>
        </is>
      </c>
      <c r="AW368" s="2" t="inlineStr">
        <is>
          <t>True</t>
        </is>
      </c>
      <c r="AX368" s="2" t="inlineStr">
        <is>
          <t>1</t>
        </is>
      </c>
      <c r="AY368" s="1" t="inlineStr">
        <is>
          <t>ROZPOCET</t>
        </is>
      </c>
    </row>
    <row r="369" ht="24" customHeight="1">
      <c r="C369" s="82" t="inlineStr">
        <is>
          <t>92</t>
        </is>
      </c>
      <c r="D369" s="82" t="inlineStr">
        <is>
          <t>M</t>
        </is>
      </c>
      <c r="E369" s="83" t="inlineStr">
        <is>
          <t>358220060134.S</t>
        </is>
      </c>
      <c r="F369" s="84" t="inlineStr">
        <is>
          <t>Výkonový istič 3P, 630 A, s tepelno-magnetickou spúšťou, 36 kA</t>
        </is>
      </c>
      <c r="G369" s="85" t="inlineStr">
        <is>
          <t>ks</t>
        </is>
      </c>
      <c r="H369" s="102" t="n">
        <v>1</v>
      </c>
      <c r="I369" s="87" t="n">
        <v>697.01</v>
      </c>
      <c r="J369" s="87">
        <f>ROUND(I369*H369,2)</f>
        <v/>
      </c>
      <c r="K369" s="88" t="inlineStr">
        <is>
          <t>CENEKON 2026/02</t>
        </is>
      </c>
      <c r="N369" s="46" t="inlineStr">
        <is>
          <t>základná</t>
        </is>
      </c>
      <c r="O369" s="98" t="n">
        <v>0</v>
      </c>
      <c r="P369" s="98">
        <f>O369*H369</f>
        <v/>
      </c>
      <c r="Q369" s="98" t="n">
        <v>0.002</v>
      </c>
      <c r="R369" s="98">
        <f>Q369*H369</f>
        <v/>
      </c>
      <c r="S369" s="98" t="n">
        <v>0</v>
      </c>
      <c r="T369" s="98">
        <f>S369*H369</f>
        <v/>
      </c>
      <c r="AR369" s="1" t="inlineStr">
        <is>
          <t>256</t>
        </is>
      </c>
      <c r="AT369" s="1" t="inlineStr">
        <is>
          <t>M</t>
        </is>
      </c>
      <c r="AU369" s="1" t="inlineStr">
        <is>
          <t>2</t>
        </is>
      </c>
      <c r="AY369" s="1" t="inlineStr">
        <is>
          <t>ROZPOCET</t>
        </is>
      </c>
      <c r="BE369" s="31">
        <f>IF(N369="základná",J369,0)</f>
        <v/>
      </c>
      <c r="BF369" s="31">
        <f>IF(N369="znížená",J369,0)</f>
        <v/>
      </c>
      <c r="BG369" s="31">
        <f>IF(N369="zákl. prenesená",J369,0)</f>
        <v/>
      </c>
      <c r="BH369" s="31">
        <f>IF(N369="zníž. prenesená",J369,0)</f>
        <v/>
      </c>
      <c r="BI369" s="31">
        <f>IF(N369="nulová",J369,0)</f>
        <v/>
      </c>
      <c r="BJ369" s="1" t="inlineStr">
        <is>
          <t>2</t>
        </is>
      </c>
      <c r="BK369" s="31">
        <f>ROUND(I369*H369,2)</f>
        <v/>
      </c>
      <c r="BL369" s="1" t="inlineStr">
        <is>
          <t>64</t>
        </is>
      </c>
      <c r="BM369" s="1" t="inlineStr">
        <is>
          <t>544553781</t>
        </is>
      </c>
    </row>
    <row r="370">
      <c r="D370" s="79" t="inlineStr">
        <is>
          <t>VV</t>
        </is>
      </c>
      <c r="F370" s="80" t="inlineStr">
        <is>
          <t>dodávka k montáži hlavného ističa, 1 ks</t>
        </is>
      </c>
      <c r="H370" s="101" t="n">
        <v>1</v>
      </c>
      <c r="AT370" s="1" t="inlineStr">
        <is>
          <t>VV</t>
        </is>
      </c>
      <c r="AU370" s="1" t="inlineStr">
        <is>
          <t>2</t>
        </is>
      </c>
      <c r="AV370" s="2" t="inlineStr">
        <is>
          <t>2</t>
        </is>
      </c>
      <c r="AW370" s="2" t="inlineStr">
        <is>
          <t>True</t>
        </is>
      </c>
      <c r="AX370" s="2" t="inlineStr">
        <is>
          <t>1</t>
        </is>
      </c>
      <c r="AY370" s="1" t="inlineStr">
        <is>
          <t>ROZPOCET</t>
        </is>
      </c>
    </row>
    <row r="371" ht="24" customHeight="1">
      <c r="C371" s="82" t="inlineStr">
        <is>
          <t>93</t>
        </is>
      </c>
      <c r="D371" s="82" t="inlineStr">
        <is>
          <t>M</t>
        </is>
      </c>
      <c r="E371" s="83" t="inlineStr">
        <is>
          <t>44539990</t>
        </is>
      </c>
      <c r="F371" s="84" t="inlineStr">
        <is>
          <t>Napäťová spúšť k hlavnému ističu - vypnutie tlačidlom CENTRAL STOP</t>
        </is>
      </c>
      <c r="G371" s="85" t="inlineStr">
        <is>
          <t>ks</t>
        </is>
      </c>
      <c r="H371" s="102" t="n">
        <v>1</v>
      </c>
      <c r="I371" s="87" t="n">
        <v>275</v>
      </c>
      <c r="J371" s="87">
        <f>ROUND(I371*H371,2)</f>
        <v/>
      </c>
      <c r="K371" s="88" t="inlineStr">
        <is>
          <t>CENEKON 2026/02</t>
        </is>
      </c>
      <c r="N371" s="46" t="inlineStr">
        <is>
          <t>základná</t>
        </is>
      </c>
      <c r="O371" s="98" t="n">
        <v>0</v>
      </c>
      <c r="P371" s="98">
        <f>O371*H371</f>
        <v/>
      </c>
      <c r="Q371" s="98" t="n">
        <v>0.0002</v>
      </c>
      <c r="R371" s="98">
        <f>Q371*H371</f>
        <v/>
      </c>
      <c r="S371" s="98" t="n">
        <v>0</v>
      </c>
      <c r="T371" s="98">
        <f>S371*H371</f>
        <v/>
      </c>
      <c r="AR371" s="1" t="inlineStr">
        <is>
          <t>256</t>
        </is>
      </c>
      <c r="AT371" s="1" t="inlineStr">
        <is>
          <t>M</t>
        </is>
      </c>
      <c r="AU371" s="1" t="inlineStr">
        <is>
          <t>2</t>
        </is>
      </c>
      <c r="AY371" s="1" t="inlineStr">
        <is>
          <t>ROZPOCET</t>
        </is>
      </c>
      <c r="BE371" s="31">
        <f>IF(N371="základná",J371,0)</f>
        <v/>
      </c>
      <c r="BF371" s="31">
        <f>IF(N371="znížená",J371,0)</f>
        <v/>
      </c>
      <c r="BG371" s="31">
        <f>IF(N371="zákl. prenesená",J371,0)</f>
        <v/>
      </c>
      <c r="BH371" s="31">
        <f>IF(N371="zníž. prenesená",J371,0)</f>
        <v/>
      </c>
      <c r="BI371" s="31">
        <f>IF(N371="nulová",J371,0)</f>
        <v/>
      </c>
      <c r="BJ371" s="1" t="inlineStr">
        <is>
          <t>2</t>
        </is>
      </c>
      <c r="BK371" s="31">
        <f>ROUND(I371*H371,2)</f>
        <v/>
      </c>
      <c r="BL371" s="1" t="inlineStr">
        <is>
          <t>64</t>
        </is>
      </c>
      <c r="BM371" s="1" t="inlineStr">
        <is>
          <t>-1822449357</t>
        </is>
      </c>
    </row>
    <row r="372">
      <c r="D372" s="79" t="inlineStr">
        <is>
          <t>VV</t>
        </is>
      </c>
      <c r="F372" s="80" t="inlineStr">
        <is>
          <t>1 napäťová spúšť KA1 podľa schémy RE</t>
        </is>
      </c>
      <c r="H372" s="101" t="n">
        <v>1</v>
      </c>
      <c r="AT372" s="1" t="inlineStr">
        <is>
          <t>VV</t>
        </is>
      </c>
      <c r="AU372" s="1" t="inlineStr">
        <is>
          <t>2</t>
        </is>
      </c>
      <c r="AV372" s="2" t="inlineStr">
        <is>
          <t>2</t>
        </is>
      </c>
      <c r="AW372" s="2" t="inlineStr">
        <is>
          <t>True</t>
        </is>
      </c>
      <c r="AX372" s="2" t="inlineStr">
        <is>
          <t>1</t>
        </is>
      </c>
      <c r="AY372" s="1" t="inlineStr">
        <is>
          <t>ROZPOCET</t>
        </is>
      </c>
    </row>
    <row r="373" ht="24" customHeight="1">
      <c r="C373" s="72" t="inlineStr">
        <is>
          <t>94</t>
        </is>
      </c>
      <c r="D373" s="72" t="inlineStr">
        <is>
          <t>K</t>
        </is>
      </c>
      <c r="E373" s="73" t="inlineStr">
        <is>
          <t>210120420.S</t>
        </is>
      </c>
      <c r="F373" s="74" t="inlineStr">
        <is>
          <t>Zvodič prepätia typ 1 (triedy B), 3-pól - elektromerový rozvádzač (montáž)</t>
        </is>
      </c>
      <c r="G373" s="75" t="inlineStr">
        <is>
          <t>ks</t>
        </is>
      </c>
      <c r="H373" s="100" t="n">
        <v>1</v>
      </c>
      <c r="I373" s="77" t="n">
        <v>12.55</v>
      </c>
      <c r="J373" s="77">
        <f>ROUND(I373*H373,2)</f>
        <v/>
      </c>
      <c r="K373" s="78" t="inlineStr">
        <is>
          <t>CENEKON 2026/02</t>
        </is>
      </c>
      <c r="N373" s="46" t="inlineStr">
        <is>
          <t>základná</t>
        </is>
      </c>
      <c r="O373" s="98" t="n">
        <v>0</v>
      </c>
      <c r="P373" s="98">
        <f>O373*H373</f>
        <v/>
      </c>
      <c r="Q373" s="98" t="n">
        <v>0</v>
      </c>
      <c r="R373" s="98">
        <f>Q373*H373</f>
        <v/>
      </c>
      <c r="S373" s="98" t="n">
        <v>0</v>
      </c>
      <c r="T373" s="98">
        <f>S373*H373</f>
        <v/>
      </c>
      <c r="AR373" s="1" t="inlineStr">
        <is>
          <t>64</t>
        </is>
      </c>
      <c r="AT373" s="1" t="inlineStr">
        <is>
          <t>K</t>
        </is>
      </c>
      <c r="AU373" s="1" t="inlineStr">
        <is>
          <t>2</t>
        </is>
      </c>
      <c r="AY373" s="1" t="inlineStr">
        <is>
          <t>ROZPOCET</t>
        </is>
      </c>
      <c r="BE373" s="31">
        <f>IF(N373="základná",J373,0)</f>
        <v/>
      </c>
      <c r="BF373" s="31">
        <f>IF(N373="znížená",J373,0)</f>
        <v/>
      </c>
      <c r="BG373" s="31">
        <f>IF(N373="zákl. prenesená",J373,0)</f>
        <v/>
      </c>
      <c r="BH373" s="31">
        <f>IF(N373="zníž. prenesená",J373,0)</f>
        <v/>
      </c>
      <c r="BI373" s="31">
        <f>IF(N373="nulová",J373,0)</f>
        <v/>
      </c>
      <c r="BJ373" s="1" t="inlineStr">
        <is>
          <t>2</t>
        </is>
      </c>
      <c r="BK373" s="31">
        <f>ROUND(I373*H373,2)</f>
        <v/>
      </c>
      <c r="BL373" s="1" t="inlineStr">
        <is>
          <t>64</t>
        </is>
      </c>
      <c r="BM373" s="1" t="inlineStr">
        <is>
          <t>1131654343</t>
        </is>
      </c>
    </row>
    <row r="374">
      <c r="D374" s="79" t="inlineStr">
        <is>
          <t>VV</t>
        </is>
      </c>
      <c r="F374" s="80" t="inlineStr">
        <is>
          <t>1 zvodič FV1 podľa schémy RE</t>
        </is>
      </c>
      <c r="H374" s="101" t="n">
        <v>1</v>
      </c>
      <c r="AT374" s="1" t="inlineStr">
        <is>
          <t>VV</t>
        </is>
      </c>
      <c r="AU374" s="1" t="inlineStr">
        <is>
          <t>2</t>
        </is>
      </c>
      <c r="AV374" s="2" t="inlineStr">
        <is>
          <t>2</t>
        </is>
      </c>
      <c r="AW374" s="2" t="inlineStr">
        <is>
          <t>True</t>
        </is>
      </c>
      <c r="AX374" s="2" t="inlineStr">
        <is>
          <t>1</t>
        </is>
      </c>
      <c r="AY374" s="1" t="inlineStr">
        <is>
          <t>ROZPOCET</t>
        </is>
      </c>
    </row>
    <row r="375" ht="24" customHeight="1">
      <c r="C375" s="82" t="inlineStr">
        <is>
          <t>95</t>
        </is>
      </c>
      <c r="D375" s="82" t="inlineStr">
        <is>
          <t>M</t>
        </is>
      </c>
      <c r="E375" s="83" t="inlineStr">
        <is>
          <t>358240002500.S</t>
        </is>
      </c>
      <c r="F375" s="84" t="inlineStr">
        <is>
          <t>Zvodič prepätia kombinovaný 3P+N, 25 kA, Iimp 12,5 kA/pól - elektromerový rozvádzač</t>
        </is>
      </c>
      <c r="G375" s="85" t="inlineStr">
        <is>
          <t>ks</t>
        </is>
      </c>
      <c r="H375" s="102" t="n">
        <v>1</v>
      </c>
      <c r="I375" s="87" t="n">
        <v>229.19</v>
      </c>
      <c r="J375" s="87">
        <f>ROUND(I375*H375,2)</f>
        <v/>
      </c>
      <c r="K375" s="88" t="inlineStr">
        <is>
          <t>CENEKON 2026/02</t>
        </is>
      </c>
      <c r="N375" s="46" t="inlineStr">
        <is>
          <t>základná</t>
        </is>
      </c>
      <c r="O375" s="98" t="n">
        <v>0</v>
      </c>
      <c r="P375" s="98">
        <f>O375*H375</f>
        <v/>
      </c>
      <c r="Q375" s="98" t="n">
        <v>0.00038</v>
      </c>
      <c r="R375" s="98">
        <f>Q375*H375</f>
        <v/>
      </c>
      <c r="S375" s="98" t="n">
        <v>0</v>
      </c>
      <c r="T375" s="98">
        <f>S375*H375</f>
        <v/>
      </c>
      <c r="AR375" s="1" t="inlineStr">
        <is>
          <t>256</t>
        </is>
      </c>
      <c r="AT375" s="1" t="inlineStr">
        <is>
          <t>M</t>
        </is>
      </c>
      <c r="AU375" s="1" t="inlineStr">
        <is>
          <t>2</t>
        </is>
      </c>
      <c r="AY375" s="1" t="inlineStr">
        <is>
          <t>ROZPOCET</t>
        </is>
      </c>
      <c r="BE375" s="31">
        <f>IF(N375="základná",J375,0)</f>
        <v/>
      </c>
      <c r="BF375" s="31">
        <f>IF(N375="znížená",J375,0)</f>
        <v/>
      </c>
      <c r="BG375" s="31">
        <f>IF(N375="zákl. prenesená",J375,0)</f>
        <v/>
      </c>
      <c r="BH375" s="31">
        <f>IF(N375="zníž. prenesená",J375,0)</f>
        <v/>
      </c>
      <c r="BI375" s="31">
        <f>IF(N375="nulová",J375,0)</f>
        <v/>
      </c>
      <c r="BJ375" s="1" t="inlineStr">
        <is>
          <t>2</t>
        </is>
      </c>
      <c r="BK375" s="31">
        <f>ROUND(I375*H375,2)</f>
        <v/>
      </c>
      <c r="BL375" s="1" t="inlineStr">
        <is>
          <t>64</t>
        </is>
      </c>
      <c r="BM375" s="1" t="inlineStr">
        <is>
          <t>-17279427</t>
        </is>
      </c>
    </row>
    <row r="376">
      <c r="D376" s="79" t="inlineStr">
        <is>
          <t>VV</t>
        </is>
      </c>
      <c r="F376" s="80" t="inlineStr">
        <is>
          <t>dodávka k montáži zvodiča, 1 ks</t>
        </is>
      </c>
      <c r="H376" s="101" t="n">
        <v>1</v>
      </c>
      <c r="AT376" s="1" t="inlineStr">
        <is>
          <t>VV</t>
        </is>
      </c>
      <c r="AU376" s="1" t="inlineStr">
        <is>
          <t>2</t>
        </is>
      </c>
      <c r="AV376" s="2" t="inlineStr">
        <is>
          <t>2</t>
        </is>
      </c>
      <c r="AW376" s="2" t="inlineStr">
        <is>
          <t>True</t>
        </is>
      </c>
      <c r="AX376" s="2" t="inlineStr">
        <is>
          <t>1</t>
        </is>
      </c>
      <c r="AY376" s="1" t="inlineStr">
        <is>
          <t>ROZPOCET</t>
        </is>
      </c>
    </row>
    <row r="377" ht="24" customHeight="1">
      <c r="C377" s="72" t="inlineStr">
        <is>
          <t>96</t>
        </is>
      </c>
      <c r="D377" s="72" t="inlineStr">
        <is>
          <t>K</t>
        </is>
      </c>
      <c r="E377" s="73" t="inlineStr">
        <is>
          <t>210120401.S</t>
        </is>
      </c>
      <c r="F377" s="74" t="inlineStr">
        <is>
          <t>Istič vzduchový jednopólový do 63 A - istenie vývodu CENTRAL STOP v rozvádzači RE</t>
        </is>
      </c>
      <c r="G377" s="75" t="inlineStr">
        <is>
          <t>ks</t>
        </is>
      </c>
      <c r="H377" s="100" t="n">
        <v>1</v>
      </c>
      <c r="I377" s="77" t="n">
        <v>6.27</v>
      </c>
      <c r="J377" s="77">
        <f>ROUND(I377*H377,2)</f>
        <v/>
      </c>
      <c r="K377" s="78" t="inlineStr">
        <is>
          <t>CENEKON 2026/02</t>
        </is>
      </c>
      <c r="N377" s="46" t="inlineStr">
        <is>
          <t>základná</t>
        </is>
      </c>
      <c r="O377" s="98" t="n">
        <v>0</v>
      </c>
      <c r="P377" s="98">
        <f>O377*H377</f>
        <v/>
      </c>
      <c r="Q377" s="98" t="n">
        <v>0</v>
      </c>
      <c r="R377" s="98">
        <f>Q377*H377</f>
        <v/>
      </c>
      <c r="S377" s="98" t="n">
        <v>0</v>
      </c>
      <c r="T377" s="98">
        <f>S377*H377</f>
        <v/>
      </c>
      <c r="AR377" s="1" t="inlineStr">
        <is>
          <t>64</t>
        </is>
      </c>
      <c r="AT377" s="1" t="inlineStr">
        <is>
          <t>K</t>
        </is>
      </c>
      <c r="AU377" s="1" t="inlineStr">
        <is>
          <t>2</t>
        </is>
      </c>
      <c r="AY377" s="1" t="inlineStr">
        <is>
          <t>ROZPOCET</t>
        </is>
      </c>
      <c r="BE377" s="31">
        <f>IF(N377="základná",J377,0)</f>
        <v/>
      </c>
      <c r="BF377" s="31">
        <f>IF(N377="znížená",J377,0)</f>
        <v/>
      </c>
      <c r="BG377" s="31">
        <f>IF(N377="zákl. prenesená",J377,0)</f>
        <v/>
      </c>
      <c r="BH377" s="31">
        <f>IF(N377="zníž. prenesená",J377,0)</f>
        <v/>
      </c>
      <c r="BI377" s="31">
        <f>IF(N377="nulová",J377,0)</f>
        <v/>
      </c>
      <c r="BJ377" s="1" t="inlineStr">
        <is>
          <t>2</t>
        </is>
      </c>
      <c r="BK377" s="31">
        <f>ROUND(I377*H377,2)</f>
        <v/>
      </c>
      <c r="BL377" s="1" t="inlineStr">
        <is>
          <t>64</t>
        </is>
      </c>
      <c r="BM377" s="1" t="inlineStr">
        <is>
          <t>1150743538</t>
        </is>
      </c>
    </row>
    <row r="378">
      <c r="D378" s="79" t="inlineStr">
        <is>
          <t>VV</t>
        </is>
      </c>
      <c r="F378" s="80" t="inlineStr">
        <is>
          <t>vývod CS podľa schémy 210, istič FA1 B6/1 = 1 ks</t>
        </is>
      </c>
      <c r="H378" s="101" t="n">
        <v>1</v>
      </c>
      <c r="AT378" s="1" t="inlineStr">
        <is>
          <t>VV</t>
        </is>
      </c>
      <c r="AU378" s="1" t="inlineStr">
        <is>
          <t>2</t>
        </is>
      </c>
      <c r="AV378" s="2" t="inlineStr">
        <is>
          <t>2</t>
        </is>
      </c>
      <c r="AW378" s="2" t="inlineStr">
        <is>
          <t>True</t>
        </is>
      </c>
      <c r="AX378" s="2" t="inlineStr">
        <is>
          <t>1</t>
        </is>
      </c>
      <c r="AY378" s="1" t="inlineStr">
        <is>
          <t>ROZPOCET</t>
        </is>
      </c>
    </row>
    <row r="379" ht="24" customHeight="1">
      <c r="C379" s="82" t="inlineStr">
        <is>
          <t>97</t>
        </is>
      </c>
      <c r="D379" s="82" t="inlineStr">
        <is>
          <t>M</t>
        </is>
      </c>
      <c r="E379" s="83" t="inlineStr">
        <is>
          <t>358220000200.S</t>
        </is>
      </c>
      <c r="F379" s="84" t="inlineStr">
        <is>
          <t>Istič 1P, 6 A, charakteristika B, 6 kA, 1 modul - istenie vývodu CENTRAL STOP</t>
        </is>
      </c>
      <c r="G379" s="85" t="inlineStr">
        <is>
          <t>ks</t>
        </is>
      </c>
      <c r="H379" s="102" t="n">
        <v>1</v>
      </c>
      <c r="I379" s="87" t="n">
        <v>5.88</v>
      </c>
      <c r="J379" s="87">
        <f>ROUND(I379*H379,2)</f>
        <v/>
      </c>
      <c r="K379" s="88" t="inlineStr">
        <is>
          <t>CENEKON 2026/02</t>
        </is>
      </c>
      <c r="N379" s="46" t="inlineStr">
        <is>
          <t>základná</t>
        </is>
      </c>
      <c r="O379" s="98" t="n">
        <v>0</v>
      </c>
      <c r="P379" s="98">
        <f>O379*H379</f>
        <v/>
      </c>
      <c r="Q379" s="98" t="n">
        <v>0.00016</v>
      </c>
      <c r="R379" s="98">
        <f>Q379*H379</f>
        <v/>
      </c>
      <c r="S379" s="98" t="n">
        <v>0</v>
      </c>
      <c r="T379" s="98">
        <f>S379*H379</f>
        <v/>
      </c>
      <c r="AR379" s="1" t="inlineStr">
        <is>
          <t>256</t>
        </is>
      </c>
      <c r="AT379" s="1" t="inlineStr">
        <is>
          <t>M</t>
        </is>
      </c>
      <c r="AU379" s="1" t="inlineStr">
        <is>
          <t>2</t>
        </is>
      </c>
      <c r="AY379" s="1" t="inlineStr">
        <is>
          <t>ROZPOCET</t>
        </is>
      </c>
      <c r="BE379" s="31">
        <f>IF(N379="základná",J379,0)</f>
        <v/>
      </c>
      <c r="BF379" s="31">
        <f>IF(N379="znížená",J379,0)</f>
        <v/>
      </c>
      <c r="BG379" s="31">
        <f>IF(N379="zákl. prenesená",J379,0)</f>
        <v/>
      </c>
      <c r="BH379" s="31">
        <f>IF(N379="zníž. prenesená",J379,0)</f>
        <v/>
      </c>
      <c r="BI379" s="31">
        <f>IF(N379="nulová",J379,0)</f>
        <v/>
      </c>
      <c r="BJ379" s="1" t="inlineStr">
        <is>
          <t>2</t>
        </is>
      </c>
      <c r="BK379" s="31">
        <f>ROUND(I379*H379,2)</f>
        <v/>
      </c>
      <c r="BL379" s="1" t="inlineStr">
        <is>
          <t>64</t>
        </is>
      </c>
      <c r="BM379" s="1" t="inlineStr">
        <is>
          <t>1369124904</t>
        </is>
      </c>
    </row>
    <row r="380">
      <c r="D380" s="79" t="inlineStr">
        <is>
          <t>VV</t>
        </is>
      </c>
      <c r="F380" s="80" t="inlineStr">
        <is>
          <t>dodávka k montážnej položke, 1 ks</t>
        </is>
      </c>
      <c r="H380" s="101" t="n">
        <v>1</v>
      </c>
      <c r="AT380" s="1" t="inlineStr">
        <is>
          <t>VV</t>
        </is>
      </c>
      <c r="AU380" s="1" t="inlineStr">
        <is>
          <t>2</t>
        </is>
      </c>
      <c r="AV380" s="2" t="inlineStr">
        <is>
          <t>2</t>
        </is>
      </c>
      <c r="AW380" s="2" t="inlineStr">
        <is>
          <t>True</t>
        </is>
      </c>
      <c r="AX380" s="2" t="inlineStr">
        <is>
          <t>1</t>
        </is>
      </c>
      <c r="AY380" s="1" t="inlineStr">
        <is>
          <t>ROZPOCET</t>
        </is>
      </c>
    </row>
    <row r="381" ht="24" customHeight="1">
      <c r="C381" s="72" t="inlineStr">
        <is>
          <t>98</t>
        </is>
      </c>
      <c r="D381" s="72" t="inlineStr">
        <is>
          <t>K</t>
        </is>
      </c>
      <c r="E381" s="73" t="inlineStr">
        <is>
          <t>210120404.S</t>
        </is>
      </c>
      <c r="F381" s="74" t="inlineStr">
        <is>
          <t>Istič trojpólový do 63 A - istenie vývodu rozvádzača výťahu RV za elektromerom</t>
        </is>
      </c>
      <c r="G381" s="75" t="inlineStr">
        <is>
          <t>ks</t>
        </is>
      </c>
      <c r="H381" s="100" t="n">
        <v>1</v>
      </c>
      <c r="I381" s="77" t="n">
        <v>8.449999999999999</v>
      </c>
      <c r="J381" s="77">
        <f>ROUND(I381*H381,2)</f>
        <v/>
      </c>
      <c r="K381" s="78" t="inlineStr">
        <is>
          <t>CENEKON 2026/02</t>
        </is>
      </c>
      <c r="N381" s="46" t="inlineStr">
        <is>
          <t>základná</t>
        </is>
      </c>
      <c r="O381" s="98" t="n">
        <v>0</v>
      </c>
      <c r="P381" s="98">
        <f>O381*H381</f>
        <v/>
      </c>
      <c r="Q381" s="98" t="n">
        <v>0</v>
      </c>
      <c r="R381" s="98">
        <f>Q381*H381</f>
        <v/>
      </c>
      <c r="S381" s="98" t="n">
        <v>0</v>
      </c>
      <c r="T381" s="98">
        <f>S381*H381</f>
        <v/>
      </c>
      <c r="AR381" s="1" t="inlineStr">
        <is>
          <t>64</t>
        </is>
      </c>
      <c r="AT381" s="1" t="inlineStr">
        <is>
          <t>K</t>
        </is>
      </c>
      <c r="AU381" s="1" t="inlineStr">
        <is>
          <t>2</t>
        </is>
      </c>
      <c r="AY381" s="1" t="inlineStr">
        <is>
          <t>ROZPOCET</t>
        </is>
      </c>
      <c r="BE381" s="31">
        <f>IF(N381="základná",J381,0)</f>
        <v/>
      </c>
      <c r="BF381" s="31">
        <f>IF(N381="znížená",J381,0)</f>
        <v/>
      </c>
      <c r="BG381" s="31">
        <f>IF(N381="zákl. prenesená",J381,0)</f>
        <v/>
      </c>
      <c r="BH381" s="31">
        <f>IF(N381="zníž. prenesená",J381,0)</f>
        <v/>
      </c>
      <c r="BI381" s="31">
        <f>IF(N381="nulová",J381,0)</f>
        <v/>
      </c>
      <c r="BJ381" s="1" t="inlineStr">
        <is>
          <t>2</t>
        </is>
      </c>
      <c r="BK381" s="31">
        <f>ROUND(I381*H381,2)</f>
        <v/>
      </c>
      <c r="BL381" s="1" t="inlineStr">
        <is>
          <t>64</t>
        </is>
      </c>
      <c r="BM381" s="1" t="inlineStr">
        <is>
          <t>-1337673408</t>
        </is>
      </c>
    </row>
    <row r="382">
      <c r="D382" s="79" t="inlineStr">
        <is>
          <t>VV</t>
        </is>
      </c>
      <c r="F382" s="80" t="inlineStr">
        <is>
          <t>vývod RV podľa schémy 210, istič FA3 B20/3 = 1 ks</t>
        </is>
      </c>
      <c r="H382" s="101" t="n">
        <v>1</v>
      </c>
      <c r="AT382" s="1" t="inlineStr">
        <is>
          <t>VV</t>
        </is>
      </c>
      <c r="AU382" s="1" t="inlineStr">
        <is>
          <t>2</t>
        </is>
      </c>
      <c r="AV382" s="2" t="inlineStr">
        <is>
          <t>2</t>
        </is>
      </c>
      <c r="AW382" s="2" t="inlineStr">
        <is>
          <t>True</t>
        </is>
      </c>
      <c r="AX382" s="2" t="inlineStr">
        <is>
          <t>1</t>
        </is>
      </c>
      <c r="AY382" s="1" t="inlineStr">
        <is>
          <t>ROZPOCET</t>
        </is>
      </c>
    </row>
    <row r="383" ht="24" customHeight="1">
      <c r="C383" s="82" t="inlineStr">
        <is>
          <t>99</t>
        </is>
      </c>
      <c r="D383" s="82" t="inlineStr">
        <is>
          <t>M</t>
        </is>
      </c>
      <c r="E383" s="83" t="inlineStr">
        <is>
          <t>358220042400.S</t>
        </is>
      </c>
      <c r="F383" s="84" t="inlineStr">
        <is>
          <t>Istič 3P, 20 A, charakteristika B, 6 kA, 3 moduly - istenie vývodu rozvádzača výťahu RV</t>
        </is>
      </c>
      <c r="G383" s="85" t="inlineStr">
        <is>
          <t>ks</t>
        </is>
      </c>
      <c r="H383" s="102" t="n">
        <v>1</v>
      </c>
      <c r="I383" s="87" t="n">
        <v>17.71</v>
      </c>
      <c r="J383" s="87">
        <f>ROUND(I383*H383,2)</f>
        <v/>
      </c>
      <c r="K383" s="88" t="inlineStr">
        <is>
          <t>CENEKON 2026/02</t>
        </is>
      </c>
      <c r="N383" s="46" t="inlineStr">
        <is>
          <t>základná</t>
        </is>
      </c>
      <c r="O383" s="98" t="n">
        <v>0</v>
      </c>
      <c r="P383" s="98">
        <f>O383*H383</f>
        <v/>
      </c>
      <c r="Q383" s="98" t="n">
        <v>0.00042</v>
      </c>
      <c r="R383" s="98">
        <f>Q383*H383</f>
        <v/>
      </c>
      <c r="S383" s="98" t="n">
        <v>0</v>
      </c>
      <c r="T383" s="98">
        <f>S383*H383</f>
        <v/>
      </c>
      <c r="AR383" s="1" t="inlineStr">
        <is>
          <t>256</t>
        </is>
      </c>
      <c r="AT383" s="1" t="inlineStr">
        <is>
          <t>M</t>
        </is>
      </c>
      <c r="AU383" s="1" t="inlineStr">
        <is>
          <t>2</t>
        </is>
      </c>
      <c r="AY383" s="1" t="inlineStr">
        <is>
          <t>ROZPOCET</t>
        </is>
      </c>
      <c r="BE383" s="31">
        <f>IF(N383="základná",J383,0)</f>
        <v/>
      </c>
      <c r="BF383" s="31">
        <f>IF(N383="znížená",J383,0)</f>
        <v/>
      </c>
      <c r="BG383" s="31">
        <f>IF(N383="zákl. prenesená",J383,0)</f>
        <v/>
      </c>
      <c r="BH383" s="31">
        <f>IF(N383="zníž. prenesená",J383,0)</f>
        <v/>
      </c>
      <c r="BI383" s="31">
        <f>IF(N383="nulová",J383,0)</f>
        <v/>
      </c>
      <c r="BJ383" s="1" t="inlineStr">
        <is>
          <t>2</t>
        </is>
      </c>
      <c r="BK383" s="31">
        <f>ROUND(I383*H383,2)</f>
        <v/>
      </c>
      <c r="BL383" s="1" t="inlineStr">
        <is>
          <t>64</t>
        </is>
      </c>
      <c r="BM383" s="1" t="inlineStr">
        <is>
          <t>-1634368221</t>
        </is>
      </c>
    </row>
    <row r="384">
      <c r="D384" s="79" t="inlineStr">
        <is>
          <t>VV</t>
        </is>
      </c>
      <c r="F384" s="80" t="inlineStr">
        <is>
          <t>dodávka k montážnej položke, 1 ks</t>
        </is>
      </c>
      <c r="H384" s="101" t="n">
        <v>1</v>
      </c>
      <c r="AT384" s="1" t="inlineStr">
        <is>
          <t>VV</t>
        </is>
      </c>
      <c r="AU384" s="1" t="inlineStr">
        <is>
          <t>2</t>
        </is>
      </c>
      <c r="AV384" s="2" t="inlineStr">
        <is>
          <t>2</t>
        </is>
      </c>
      <c r="AW384" s="2" t="inlineStr">
        <is>
          <t>True</t>
        </is>
      </c>
      <c r="AX384" s="2" t="inlineStr">
        <is>
          <t>1</t>
        </is>
      </c>
      <c r="AY384" s="1" t="inlineStr">
        <is>
          <t>ROZPOCET</t>
        </is>
      </c>
    </row>
    <row r="385" ht="36" customHeight="1">
      <c r="C385" s="72" t="inlineStr">
        <is>
          <t>100</t>
        </is>
      </c>
      <c r="D385" s="72" t="inlineStr">
        <is>
          <t>K</t>
        </is>
      </c>
      <c r="E385" s="73" t="inlineStr">
        <is>
          <t>210120414.S</t>
        </is>
      </c>
      <c r="F385" s="74" t="inlineStr">
        <is>
          <t>Prúdové chrániče s nadprúdovou ochranou dvojpólové - istenie vývodov osvetlenia spoločných priestorov SV1 a SV2</t>
        </is>
      </c>
      <c r="G385" s="75" t="inlineStr">
        <is>
          <t>ks</t>
        </is>
      </c>
      <c r="H385" s="100" t="n">
        <v>2</v>
      </c>
      <c r="I385" s="77" t="n">
        <v>8.93</v>
      </c>
      <c r="J385" s="77">
        <f>ROUND(I385*H385,2)</f>
        <v/>
      </c>
      <c r="K385" s="78" t="inlineStr">
        <is>
          <t>CENEKON 2026/02</t>
        </is>
      </c>
      <c r="N385" s="46" t="inlineStr">
        <is>
          <t>základná</t>
        </is>
      </c>
      <c r="O385" s="98" t="n">
        <v>0</v>
      </c>
      <c r="P385" s="98">
        <f>O385*H385</f>
        <v/>
      </c>
      <c r="Q385" s="98" t="n">
        <v>0</v>
      </c>
      <c r="R385" s="98">
        <f>Q385*H385</f>
        <v/>
      </c>
      <c r="S385" s="98" t="n">
        <v>0</v>
      </c>
      <c r="T385" s="98">
        <f>S385*H385</f>
        <v/>
      </c>
      <c r="AR385" s="1" t="inlineStr">
        <is>
          <t>64</t>
        </is>
      </c>
      <c r="AT385" s="1" t="inlineStr">
        <is>
          <t>K</t>
        </is>
      </c>
      <c r="AU385" s="1" t="inlineStr">
        <is>
          <t>2</t>
        </is>
      </c>
      <c r="AY385" s="1" t="inlineStr">
        <is>
          <t>ROZPOCET</t>
        </is>
      </c>
      <c r="BE385" s="31">
        <f>IF(N385="základná",J385,0)</f>
        <v/>
      </c>
      <c r="BF385" s="31">
        <f>IF(N385="znížená",J385,0)</f>
        <v/>
      </c>
      <c r="BG385" s="31">
        <f>IF(N385="zákl. prenesená",J385,0)</f>
        <v/>
      </c>
      <c r="BH385" s="31">
        <f>IF(N385="zníž. prenesená",J385,0)</f>
        <v/>
      </c>
      <c r="BI385" s="31">
        <f>IF(N385="nulová",J385,0)</f>
        <v/>
      </c>
      <c r="BJ385" s="1" t="inlineStr">
        <is>
          <t>2</t>
        </is>
      </c>
      <c r="BK385" s="31">
        <f>ROUND(I385*H385,2)</f>
        <v/>
      </c>
      <c r="BL385" s="1" t="inlineStr">
        <is>
          <t>64</t>
        </is>
      </c>
      <c r="BM385" s="1" t="inlineStr">
        <is>
          <t>1621583640</t>
        </is>
      </c>
    </row>
    <row r="386">
      <c r="D386" s="79" t="inlineStr">
        <is>
          <t>VV</t>
        </is>
      </c>
      <c r="F386" s="80" t="inlineStr">
        <is>
          <t>vývody SV1 a SV2 podľa schémy 210, chrániče FIA1 a FIA2 = 2 ks</t>
        </is>
      </c>
      <c r="H386" s="101" t="n">
        <v>2</v>
      </c>
      <c r="AT386" s="1" t="inlineStr">
        <is>
          <t>VV</t>
        </is>
      </c>
      <c r="AU386" s="1" t="inlineStr">
        <is>
          <t>2</t>
        </is>
      </c>
      <c r="AV386" s="2" t="inlineStr">
        <is>
          <t>2</t>
        </is>
      </c>
      <c r="AW386" s="2" t="inlineStr">
        <is>
          <t>True</t>
        </is>
      </c>
      <c r="AX386" s="2" t="inlineStr">
        <is>
          <t>1</t>
        </is>
      </c>
      <c r="AY386" s="1" t="inlineStr">
        <is>
          <t>ROZPOCET</t>
        </is>
      </c>
    </row>
    <row r="387" ht="36" customHeight="1">
      <c r="C387" s="82" t="inlineStr">
        <is>
          <t>101</t>
        </is>
      </c>
      <c r="D387" s="82" t="inlineStr">
        <is>
          <t>M</t>
        </is>
      </c>
      <c r="E387" s="83" t="inlineStr">
        <is>
          <t>358230015740.S</t>
        </is>
      </c>
      <c r="F387" s="84" t="inlineStr">
        <is>
          <t>Prúdový chránič s nadprúdovou ochranou 1+N-pól, 10 A, charakteristika B, 30 mA, 10 kA, typ A - vývody osvetlenia spoločných priestorov SV1 a SV2</t>
        </is>
      </c>
      <c r="G387" s="85" t="inlineStr">
        <is>
          <t>ks</t>
        </is>
      </c>
      <c r="H387" s="102" t="n">
        <v>2</v>
      </c>
      <c r="I387" s="87" t="n">
        <v>96.14</v>
      </c>
      <c r="J387" s="87">
        <f>ROUND(I387*H387,2)</f>
        <v/>
      </c>
      <c r="K387" s="88" t="inlineStr">
        <is>
          <t>CENEKON 2026/02</t>
        </is>
      </c>
      <c r="N387" s="46" t="inlineStr">
        <is>
          <t>základná</t>
        </is>
      </c>
      <c r="O387" s="98" t="n">
        <v>0</v>
      </c>
      <c r="P387" s="98">
        <f>O387*H387</f>
        <v/>
      </c>
      <c r="Q387" s="98" t="n">
        <v>0.00028</v>
      </c>
      <c r="R387" s="98">
        <f>Q387*H387</f>
        <v/>
      </c>
      <c r="S387" s="98" t="n">
        <v>0</v>
      </c>
      <c r="T387" s="98">
        <f>S387*H387</f>
        <v/>
      </c>
      <c r="AR387" s="1" t="inlineStr">
        <is>
          <t>256</t>
        </is>
      </c>
      <c r="AT387" s="1" t="inlineStr">
        <is>
          <t>M</t>
        </is>
      </c>
      <c r="AU387" s="1" t="inlineStr">
        <is>
          <t>2</t>
        </is>
      </c>
      <c r="AY387" s="1" t="inlineStr">
        <is>
          <t>ROZPOCET</t>
        </is>
      </c>
      <c r="BE387" s="31">
        <f>IF(N387="základná",J387,0)</f>
        <v/>
      </c>
      <c r="BF387" s="31">
        <f>IF(N387="znížená",J387,0)</f>
        <v/>
      </c>
      <c r="BG387" s="31">
        <f>IF(N387="zákl. prenesená",J387,0)</f>
        <v/>
      </c>
      <c r="BH387" s="31">
        <f>IF(N387="zníž. prenesená",J387,0)</f>
        <v/>
      </c>
      <c r="BI387" s="31">
        <f>IF(N387="nulová",J387,0)</f>
        <v/>
      </c>
      <c r="BJ387" s="1" t="inlineStr">
        <is>
          <t>2</t>
        </is>
      </c>
      <c r="BK387" s="31">
        <f>ROUND(I387*H387,2)</f>
        <v/>
      </c>
      <c r="BL387" s="1" t="inlineStr">
        <is>
          <t>64</t>
        </is>
      </c>
      <c r="BM387" s="1" t="inlineStr">
        <is>
          <t>1765996162</t>
        </is>
      </c>
    </row>
    <row r="388">
      <c r="D388" s="79" t="inlineStr">
        <is>
          <t>VV</t>
        </is>
      </c>
      <c r="F388" s="80" t="inlineStr">
        <is>
          <t>dodávka k montážnej položke, 2 ks</t>
        </is>
      </c>
      <c r="H388" s="101" t="n">
        <v>2</v>
      </c>
      <c r="AT388" s="1" t="inlineStr">
        <is>
          <t>VV</t>
        </is>
      </c>
      <c r="AU388" s="1" t="inlineStr">
        <is>
          <t>2</t>
        </is>
      </c>
      <c r="AV388" s="2" t="inlineStr">
        <is>
          <t>2</t>
        </is>
      </c>
      <c r="AW388" s="2" t="inlineStr">
        <is>
          <t>True</t>
        </is>
      </c>
      <c r="AX388" s="2" t="inlineStr">
        <is>
          <t>1</t>
        </is>
      </c>
      <c r="AY388" s="1" t="inlineStr">
        <is>
          <t>ROZPOCET</t>
        </is>
      </c>
    </row>
    <row r="389" ht="84" customHeight="1">
      <c r="C389" s="82" t="inlineStr">
        <is>
          <t>102</t>
        </is>
      </c>
      <c r="D389" s="82" t="inlineStr">
        <is>
          <t>M</t>
        </is>
      </c>
      <c r="E389" s="83" t="inlineStr">
        <is>
          <t>57083778</t>
        </is>
      </c>
      <c r="F389" s="84" t="inlineStr">
        <is>
          <t>Rozvádzačová skriňa radová oceľoplechová OEZ QA55, krytie IP55, jednokrídlové plné dvere, V x Š x H 1800 x 800 x 400 mm - skriňa elektromerového rozvádzača RE (Skrine sú ocenené v rade OEZ QA55 s krytím IP55, čo je najvyššie krytie radových rozvádzačových skríň výrobcu uvedeného vo výkrese 210 (predpoklad P-39).)</t>
        </is>
      </c>
      <c r="G389" s="85" t="inlineStr">
        <is>
          <t>ks</t>
        </is>
      </c>
      <c r="H389" s="102" t="n">
        <v>1</v>
      </c>
      <c r="I389" s="87" t="n">
        <v>944.92</v>
      </c>
      <c r="J389" s="87">
        <f>ROUND(I389*H389,2)</f>
        <v/>
      </c>
      <c r="K389" s="88" t="inlineStr">
        <is>
          <t>CENEKON 2026/02 - MO</t>
        </is>
      </c>
      <c r="N389" s="46" t="inlineStr">
        <is>
          <t>základná</t>
        </is>
      </c>
      <c r="O389" s="98" t="n">
        <v>0</v>
      </c>
      <c r="P389" s="98">
        <f>O389*H389</f>
        <v/>
      </c>
      <c r="Q389" s="98" t="n">
        <v>0.082</v>
      </c>
      <c r="R389" s="98">
        <f>Q389*H389</f>
        <v/>
      </c>
      <c r="S389" s="98" t="n">
        <v>0</v>
      </c>
      <c r="T389" s="98">
        <f>S389*H389</f>
        <v/>
      </c>
      <c r="AR389" s="1" t="inlineStr">
        <is>
          <t>256</t>
        </is>
      </c>
      <c r="AT389" s="1" t="inlineStr">
        <is>
          <t>M</t>
        </is>
      </c>
      <c r="AU389" s="1" t="inlineStr">
        <is>
          <t>2</t>
        </is>
      </c>
      <c r="AY389" s="1" t="inlineStr">
        <is>
          <t>ROZPOCET</t>
        </is>
      </c>
      <c r="BE389" s="31">
        <f>IF(N389="základná",J389,0)</f>
        <v/>
      </c>
      <c r="BF389" s="31">
        <f>IF(N389="znížená",J389,0)</f>
        <v/>
      </c>
      <c r="BG389" s="31">
        <f>IF(N389="zákl. prenesená",J389,0)</f>
        <v/>
      </c>
      <c r="BH389" s="31">
        <f>IF(N389="zníž. prenesená",J389,0)</f>
        <v/>
      </c>
      <c r="BI389" s="31">
        <f>IF(N389="nulová",J389,0)</f>
        <v/>
      </c>
      <c r="BJ389" s="1" t="inlineStr">
        <is>
          <t>2</t>
        </is>
      </c>
      <c r="BK389" s="31">
        <f>ROUND(I389*H389,2)</f>
        <v/>
      </c>
      <c r="BL389" s="1" t="inlineStr">
        <is>
          <t>64</t>
        </is>
      </c>
      <c r="BM389" s="1" t="inlineStr">
        <is>
          <t>-1219962905</t>
        </is>
      </c>
    </row>
    <row r="390">
      <c r="D390" s="79" t="inlineStr">
        <is>
          <t>VV</t>
        </is>
      </c>
      <c r="F390" s="80" t="inlineStr">
        <is>
          <t>výkres 210: 1 ks 800 x 400 x 1800 mm</t>
        </is>
      </c>
      <c r="H390" s="101" t="n">
        <v>1</v>
      </c>
      <c r="AT390" s="1" t="inlineStr">
        <is>
          <t>VV</t>
        </is>
      </c>
      <c r="AU390" s="1" t="inlineStr">
        <is>
          <t>2</t>
        </is>
      </c>
      <c r="AV390" s="2" t="inlineStr">
        <is>
          <t>2</t>
        </is>
      </c>
      <c r="AW390" s="2" t="inlineStr">
        <is>
          <t>True</t>
        </is>
      </c>
      <c r="AX390" s="2" t="inlineStr">
        <is>
          <t>1</t>
        </is>
      </c>
      <c r="AY390" s="1" t="inlineStr">
        <is>
          <t>ROZPOCET</t>
        </is>
      </c>
    </row>
    <row r="391" ht="48" customHeight="1">
      <c r="C391" s="82" t="inlineStr">
        <is>
          <t>103</t>
        </is>
      </c>
      <c r="D391" s="82" t="inlineStr">
        <is>
          <t>M</t>
        </is>
      </c>
      <c r="E391" s="83" t="inlineStr">
        <is>
          <t>57083784</t>
        </is>
      </c>
      <c r="F391" s="84" t="inlineStr">
        <is>
          <t>Rozvádzačová skriňa radová oceľoplechová OEZ QA55, krytie IP55, dvojkrídlové plné dvere, V x Š x H 1800 x 1200 x 400 mm - skrine elektromerového rozvádzača RE</t>
        </is>
      </c>
      <c r="G391" s="85" t="inlineStr">
        <is>
          <t>ks</t>
        </is>
      </c>
      <c r="H391" s="102" t="n">
        <v>2</v>
      </c>
      <c r="I391" s="87" t="n">
        <v>1578.14</v>
      </c>
      <c r="J391" s="87">
        <f>ROUND(I391*H391,2)</f>
        <v/>
      </c>
      <c r="K391" s="88" t="inlineStr">
        <is>
          <t>CENEKON 2026/02 - MO</t>
        </is>
      </c>
      <c r="N391" s="46" t="inlineStr">
        <is>
          <t>základná</t>
        </is>
      </c>
      <c r="O391" s="98" t="n">
        <v>0</v>
      </c>
      <c r="P391" s="98">
        <f>O391*H391</f>
        <v/>
      </c>
      <c r="Q391" s="98" t="n">
        <v>0.112</v>
      </c>
      <c r="R391" s="98">
        <f>Q391*H391</f>
        <v/>
      </c>
      <c r="S391" s="98" t="n">
        <v>0</v>
      </c>
      <c r="T391" s="98">
        <f>S391*H391</f>
        <v/>
      </c>
      <c r="AR391" s="1" t="inlineStr">
        <is>
          <t>256</t>
        </is>
      </c>
      <c r="AT391" s="1" t="inlineStr">
        <is>
          <t>M</t>
        </is>
      </c>
      <c r="AU391" s="1" t="inlineStr">
        <is>
          <t>2</t>
        </is>
      </c>
      <c r="AY391" s="1" t="inlineStr">
        <is>
          <t>ROZPOCET</t>
        </is>
      </c>
      <c r="BE391" s="31">
        <f>IF(N391="základná",J391,0)</f>
        <v/>
      </c>
      <c r="BF391" s="31">
        <f>IF(N391="znížená",J391,0)</f>
        <v/>
      </c>
      <c r="BG391" s="31">
        <f>IF(N391="zákl. prenesená",J391,0)</f>
        <v/>
      </c>
      <c r="BH391" s="31">
        <f>IF(N391="zníž. prenesená",J391,0)</f>
        <v/>
      </c>
      <c r="BI391" s="31">
        <f>IF(N391="nulová",J391,0)</f>
        <v/>
      </c>
      <c r="BJ391" s="1" t="inlineStr">
        <is>
          <t>2</t>
        </is>
      </c>
      <c r="BK391" s="31">
        <f>ROUND(I391*H391,2)</f>
        <v/>
      </c>
      <c r="BL391" s="1" t="inlineStr">
        <is>
          <t>64</t>
        </is>
      </c>
      <c r="BM391" s="1" t="inlineStr">
        <is>
          <t>-289219541</t>
        </is>
      </c>
    </row>
    <row r="392">
      <c r="D392" s="79" t="inlineStr">
        <is>
          <t>VV</t>
        </is>
      </c>
      <c r="F392" s="80" t="inlineStr">
        <is>
          <t>výkres 210: 2 ks 1200 x 400 x 1800 mm</t>
        </is>
      </c>
      <c r="H392" s="101" t="n">
        <v>2</v>
      </c>
      <c r="AT392" s="1" t="inlineStr">
        <is>
          <t>VV</t>
        </is>
      </c>
      <c r="AU392" s="1" t="inlineStr">
        <is>
          <t>2</t>
        </is>
      </c>
      <c r="AV392" s="2" t="inlineStr">
        <is>
          <t>2</t>
        </is>
      </c>
      <c r="AW392" s="2" t="inlineStr">
        <is>
          <t>True</t>
        </is>
      </c>
      <c r="AX392" s="2" t="inlineStr">
        <is>
          <t>1</t>
        </is>
      </c>
      <c r="AY392" s="1" t="inlineStr">
        <is>
          <t>ROZPOCET</t>
        </is>
      </c>
    </row>
    <row r="393" ht="24" customHeight="1">
      <c r="C393" s="82" t="inlineStr">
        <is>
          <t>104</t>
        </is>
      </c>
      <c r="D393" s="82" t="inlineStr">
        <is>
          <t>M</t>
        </is>
      </c>
      <c r="E393" s="83" t="inlineStr">
        <is>
          <t>57084161</t>
        </is>
      </c>
      <c r="F393" s="84" t="inlineStr">
        <is>
          <t>Podstavec rozvádzačovej skrine, výška 100 mm, Š x H 800 x 400 mm</t>
        </is>
      </c>
      <c r="G393" s="85" t="inlineStr">
        <is>
          <t>ks</t>
        </is>
      </c>
      <c r="H393" s="102" t="n">
        <v>1</v>
      </c>
      <c r="I393" s="87" t="n">
        <v>93.92</v>
      </c>
      <c r="J393" s="87">
        <f>ROUND(I393*H393,2)</f>
        <v/>
      </c>
      <c r="K393" s="88" t="inlineStr">
        <is>
          <t>CENEKON 2026/02 - MO</t>
        </is>
      </c>
      <c r="N393" s="46" t="inlineStr">
        <is>
          <t>základná</t>
        </is>
      </c>
      <c r="O393" s="98" t="n">
        <v>0</v>
      </c>
      <c r="P393" s="98">
        <f>O393*H393</f>
        <v/>
      </c>
      <c r="Q393" s="98" t="n">
        <v>0.007</v>
      </c>
      <c r="R393" s="98">
        <f>Q393*H393</f>
        <v/>
      </c>
      <c r="S393" s="98" t="n">
        <v>0</v>
      </c>
      <c r="T393" s="98">
        <f>S393*H393</f>
        <v/>
      </c>
      <c r="AR393" s="1" t="inlineStr">
        <is>
          <t>256</t>
        </is>
      </c>
      <c r="AT393" s="1" t="inlineStr">
        <is>
          <t>M</t>
        </is>
      </c>
      <c r="AU393" s="1" t="inlineStr">
        <is>
          <t>2</t>
        </is>
      </c>
      <c r="AY393" s="1" t="inlineStr">
        <is>
          <t>ROZPOCET</t>
        </is>
      </c>
      <c r="BE393" s="31">
        <f>IF(N393="základná",J393,0)</f>
        <v/>
      </c>
      <c r="BF393" s="31">
        <f>IF(N393="znížená",J393,0)</f>
        <v/>
      </c>
      <c r="BG393" s="31">
        <f>IF(N393="zákl. prenesená",J393,0)</f>
        <v/>
      </c>
      <c r="BH393" s="31">
        <f>IF(N393="zníž. prenesená",J393,0)</f>
        <v/>
      </c>
      <c r="BI393" s="31">
        <f>IF(N393="nulová",J393,0)</f>
        <v/>
      </c>
      <c r="BJ393" s="1" t="inlineStr">
        <is>
          <t>2</t>
        </is>
      </c>
      <c r="BK393" s="31">
        <f>ROUND(I393*H393,2)</f>
        <v/>
      </c>
      <c r="BL393" s="1" t="inlineStr">
        <is>
          <t>64</t>
        </is>
      </c>
      <c r="BM393" s="1" t="inlineStr">
        <is>
          <t>847715902</t>
        </is>
      </c>
    </row>
    <row r="394">
      <c r="D394" s="79" t="inlineStr">
        <is>
          <t>VV</t>
        </is>
      </c>
      <c r="F394" s="80" t="inlineStr">
        <is>
          <t>podstavec ku skrini 800 x 400 mm, 1 ks</t>
        </is>
      </c>
      <c r="H394" s="101" t="n">
        <v>1</v>
      </c>
      <c r="AT394" s="1" t="inlineStr">
        <is>
          <t>VV</t>
        </is>
      </c>
      <c r="AU394" s="1" t="inlineStr">
        <is>
          <t>2</t>
        </is>
      </c>
      <c r="AV394" s="2" t="inlineStr">
        <is>
          <t>2</t>
        </is>
      </c>
      <c r="AW394" s="2" t="inlineStr">
        <is>
          <t>True</t>
        </is>
      </c>
      <c r="AX394" s="2" t="inlineStr">
        <is>
          <t>1</t>
        </is>
      </c>
      <c r="AY394" s="1" t="inlineStr">
        <is>
          <t>ROZPOCET</t>
        </is>
      </c>
    </row>
    <row r="395" ht="24" customHeight="1">
      <c r="C395" s="82" t="inlineStr">
        <is>
          <t>105</t>
        </is>
      </c>
      <c r="D395" s="82" t="inlineStr">
        <is>
          <t>M</t>
        </is>
      </c>
      <c r="E395" s="83" t="inlineStr">
        <is>
          <t>57084173</t>
        </is>
      </c>
      <c r="F395" s="84" t="inlineStr">
        <is>
          <t>Podstavec rozvádzačovej skrine, výška 100 mm, Š x H 1200 x 400 mm</t>
        </is>
      </c>
      <c r="G395" s="85" t="inlineStr">
        <is>
          <t>ks</t>
        </is>
      </c>
      <c r="H395" s="102" t="n">
        <v>2</v>
      </c>
      <c r="I395" s="87" t="n">
        <v>114.8</v>
      </c>
      <c r="J395" s="87">
        <f>ROUND(I395*H395,2)</f>
        <v/>
      </c>
      <c r="K395" s="88" t="inlineStr">
        <is>
          <t>CENEKON 2026/02 - MO</t>
        </is>
      </c>
      <c r="N395" s="46" t="inlineStr">
        <is>
          <t>základná</t>
        </is>
      </c>
      <c r="O395" s="98" t="n">
        <v>0</v>
      </c>
      <c r="P395" s="98">
        <f>O395*H395</f>
        <v/>
      </c>
      <c r="Q395" s="98" t="n">
        <v>0.00942</v>
      </c>
      <c r="R395" s="98">
        <f>Q395*H395</f>
        <v/>
      </c>
      <c r="S395" s="98" t="n">
        <v>0</v>
      </c>
      <c r="T395" s="98">
        <f>S395*H395</f>
        <v/>
      </c>
      <c r="AR395" s="1" t="inlineStr">
        <is>
          <t>256</t>
        </is>
      </c>
      <c r="AT395" s="1" t="inlineStr">
        <is>
          <t>M</t>
        </is>
      </c>
      <c r="AU395" s="1" t="inlineStr">
        <is>
          <t>2</t>
        </is>
      </c>
      <c r="AY395" s="1" t="inlineStr">
        <is>
          <t>ROZPOCET</t>
        </is>
      </c>
      <c r="BE395" s="31">
        <f>IF(N395="základná",J395,0)</f>
        <v/>
      </c>
      <c r="BF395" s="31">
        <f>IF(N395="znížená",J395,0)</f>
        <v/>
      </c>
      <c r="BG395" s="31">
        <f>IF(N395="zákl. prenesená",J395,0)</f>
        <v/>
      </c>
      <c r="BH395" s="31">
        <f>IF(N395="zníž. prenesená",J395,0)</f>
        <v/>
      </c>
      <c r="BI395" s="31">
        <f>IF(N395="nulová",J395,0)</f>
        <v/>
      </c>
      <c r="BJ395" s="1" t="inlineStr">
        <is>
          <t>2</t>
        </is>
      </c>
      <c r="BK395" s="31">
        <f>ROUND(I395*H395,2)</f>
        <v/>
      </c>
      <c r="BL395" s="1" t="inlineStr">
        <is>
          <t>64</t>
        </is>
      </c>
      <c r="BM395" s="1" t="inlineStr">
        <is>
          <t>-1706718135</t>
        </is>
      </c>
    </row>
    <row r="396">
      <c r="D396" s="79" t="inlineStr">
        <is>
          <t>VV</t>
        </is>
      </c>
      <c r="F396" s="80" t="inlineStr">
        <is>
          <t>podstavec ku skriniam 1200 x 400 mm, 2 ks</t>
        </is>
      </c>
      <c r="H396" s="101" t="n">
        <v>2</v>
      </c>
      <c r="AT396" s="1" t="inlineStr">
        <is>
          <t>VV</t>
        </is>
      </c>
      <c r="AU396" s="1" t="inlineStr">
        <is>
          <t>2</t>
        </is>
      </c>
      <c r="AV396" s="2" t="inlineStr">
        <is>
          <t>2</t>
        </is>
      </c>
      <c r="AW396" s="2" t="inlineStr">
        <is>
          <t>True</t>
        </is>
      </c>
      <c r="AX396" s="2" t="inlineStr">
        <is>
          <t>1</t>
        </is>
      </c>
      <c r="AY396" s="1" t="inlineStr">
        <is>
          <t>ROZPOCET</t>
        </is>
      </c>
    </row>
    <row r="397" ht="24" customHeight="1">
      <c r="C397" s="82" t="inlineStr">
        <is>
          <t>106</t>
        </is>
      </c>
      <c r="D397" s="82" t="inlineStr">
        <is>
          <t>M</t>
        </is>
      </c>
      <c r="E397" s="83" t="inlineStr">
        <is>
          <t>57084299</t>
        </is>
      </c>
      <c r="F397" s="84" t="inlineStr">
        <is>
          <t>Horný kryt rozvádzačovej skrine s ventiláciou, Š x H 800 x 400 mm</t>
        </is>
      </c>
      <c r="G397" s="85" t="inlineStr">
        <is>
          <t>ks</t>
        </is>
      </c>
      <c r="H397" s="102" t="n">
        <v>1</v>
      </c>
      <c r="I397" s="87" t="n">
        <v>147.3</v>
      </c>
      <c r="J397" s="87">
        <f>ROUND(I397*H397,2)</f>
        <v/>
      </c>
      <c r="K397" s="88" t="inlineStr">
        <is>
          <t>CENEKON 2026/02 - MO</t>
        </is>
      </c>
      <c r="N397" s="46" t="inlineStr">
        <is>
          <t>základná</t>
        </is>
      </c>
      <c r="O397" s="98" t="n">
        <v>0</v>
      </c>
      <c r="P397" s="98">
        <f>O397*H397</f>
        <v/>
      </c>
      <c r="Q397" s="98" t="n">
        <v>0.00415</v>
      </c>
      <c r="R397" s="98">
        <f>Q397*H397</f>
        <v/>
      </c>
      <c r="S397" s="98" t="n">
        <v>0</v>
      </c>
      <c r="T397" s="98">
        <f>S397*H397</f>
        <v/>
      </c>
      <c r="AR397" s="1" t="inlineStr">
        <is>
          <t>256</t>
        </is>
      </c>
      <c r="AT397" s="1" t="inlineStr">
        <is>
          <t>M</t>
        </is>
      </c>
      <c r="AU397" s="1" t="inlineStr">
        <is>
          <t>2</t>
        </is>
      </c>
      <c r="AY397" s="1" t="inlineStr">
        <is>
          <t>ROZPOCET</t>
        </is>
      </c>
      <c r="BE397" s="31">
        <f>IF(N397="základná",J397,0)</f>
        <v/>
      </c>
      <c r="BF397" s="31">
        <f>IF(N397="znížená",J397,0)</f>
        <v/>
      </c>
      <c r="BG397" s="31">
        <f>IF(N397="zákl. prenesená",J397,0)</f>
        <v/>
      </c>
      <c r="BH397" s="31">
        <f>IF(N397="zníž. prenesená",J397,0)</f>
        <v/>
      </c>
      <c r="BI397" s="31">
        <f>IF(N397="nulová",J397,0)</f>
        <v/>
      </c>
      <c r="BJ397" s="1" t="inlineStr">
        <is>
          <t>2</t>
        </is>
      </c>
      <c r="BK397" s="31">
        <f>ROUND(I397*H397,2)</f>
        <v/>
      </c>
      <c r="BL397" s="1" t="inlineStr">
        <is>
          <t>64</t>
        </is>
      </c>
      <c r="BM397" s="1" t="inlineStr">
        <is>
          <t>-1086242496</t>
        </is>
      </c>
    </row>
    <row r="398">
      <c r="D398" s="79" t="inlineStr">
        <is>
          <t>VV</t>
        </is>
      </c>
      <c r="F398" s="80" t="inlineStr">
        <is>
          <t>strieška ku skrini 800 x 400 mm, 1 ks</t>
        </is>
      </c>
      <c r="H398" s="101" t="n">
        <v>1</v>
      </c>
      <c r="AT398" s="1" t="inlineStr">
        <is>
          <t>VV</t>
        </is>
      </c>
      <c r="AU398" s="1" t="inlineStr">
        <is>
          <t>2</t>
        </is>
      </c>
      <c r="AV398" s="2" t="inlineStr">
        <is>
          <t>2</t>
        </is>
      </c>
      <c r="AW398" s="2" t="inlineStr">
        <is>
          <t>True</t>
        </is>
      </c>
      <c r="AX398" s="2" t="inlineStr">
        <is>
          <t>1</t>
        </is>
      </c>
      <c r="AY398" s="1" t="inlineStr">
        <is>
          <t>ROZPOCET</t>
        </is>
      </c>
    </row>
    <row r="399" ht="24" customHeight="1">
      <c r="C399" s="82" t="inlineStr">
        <is>
          <t>107</t>
        </is>
      </c>
      <c r="D399" s="82" t="inlineStr">
        <is>
          <t>M</t>
        </is>
      </c>
      <c r="E399" s="83" t="inlineStr">
        <is>
          <t>57084311</t>
        </is>
      </c>
      <c r="F399" s="84" t="inlineStr">
        <is>
          <t>Horný kryt rozvádzačovej skrine s ventiláciou, Š x H 1200 x 400 mm</t>
        </is>
      </c>
      <c r="G399" s="85" t="inlineStr">
        <is>
          <t>ks</t>
        </is>
      </c>
      <c r="H399" s="102" t="n">
        <v>2</v>
      </c>
      <c r="I399" s="87" t="n">
        <v>214.52</v>
      </c>
      <c r="J399" s="87">
        <f>ROUND(I399*H399,2)</f>
        <v/>
      </c>
      <c r="K399" s="88" t="inlineStr">
        <is>
          <t>CENEKON 2026/02 - MO</t>
        </is>
      </c>
      <c r="N399" s="46" t="inlineStr">
        <is>
          <t>základná</t>
        </is>
      </c>
      <c r="O399" s="98" t="n">
        <v>0</v>
      </c>
      <c r="P399" s="98">
        <f>O399*H399</f>
        <v/>
      </c>
      <c r="Q399" s="98" t="n">
        <v>0.003</v>
      </c>
      <c r="R399" s="98">
        <f>Q399*H399</f>
        <v/>
      </c>
      <c r="S399" s="98" t="n">
        <v>0</v>
      </c>
      <c r="T399" s="98">
        <f>S399*H399</f>
        <v/>
      </c>
      <c r="AR399" s="1" t="inlineStr">
        <is>
          <t>256</t>
        </is>
      </c>
      <c r="AT399" s="1" t="inlineStr">
        <is>
          <t>M</t>
        </is>
      </c>
      <c r="AU399" s="1" t="inlineStr">
        <is>
          <t>2</t>
        </is>
      </c>
      <c r="AY399" s="1" t="inlineStr">
        <is>
          <t>ROZPOCET</t>
        </is>
      </c>
      <c r="BE399" s="31">
        <f>IF(N399="základná",J399,0)</f>
        <v/>
      </c>
      <c r="BF399" s="31">
        <f>IF(N399="znížená",J399,0)</f>
        <v/>
      </c>
      <c r="BG399" s="31">
        <f>IF(N399="zákl. prenesená",J399,0)</f>
        <v/>
      </c>
      <c r="BH399" s="31">
        <f>IF(N399="zníž. prenesená",J399,0)</f>
        <v/>
      </c>
      <c r="BI399" s="31">
        <f>IF(N399="nulová",J399,0)</f>
        <v/>
      </c>
      <c r="BJ399" s="1" t="inlineStr">
        <is>
          <t>2</t>
        </is>
      </c>
      <c r="BK399" s="31">
        <f>ROUND(I399*H399,2)</f>
        <v/>
      </c>
      <c r="BL399" s="1" t="inlineStr">
        <is>
          <t>64</t>
        </is>
      </c>
      <c r="BM399" s="1" t="inlineStr">
        <is>
          <t>1839481774</t>
        </is>
      </c>
    </row>
    <row r="400">
      <c r="D400" s="79" t="inlineStr">
        <is>
          <t>VV</t>
        </is>
      </c>
      <c r="F400" s="80" t="inlineStr">
        <is>
          <t>strieška ku skriniam 1200 x 400 mm, 2 ks</t>
        </is>
      </c>
      <c r="H400" s="101" t="n">
        <v>2</v>
      </c>
      <c r="AT400" s="1" t="inlineStr">
        <is>
          <t>VV</t>
        </is>
      </c>
      <c r="AU400" s="1" t="inlineStr">
        <is>
          <t>2</t>
        </is>
      </c>
      <c r="AV400" s="2" t="inlineStr">
        <is>
          <t>2</t>
        </is>
      </c>
      <c r="AW400" s="2" t="inlineStr">
        <is>
          <t>True</t>
        </is>
      </c>
      <c r="AX400" s="2" t="inlineStr">
        <is>
          <t>1</t>
        </is>
      </c>
      <c r="AY400" s="1" t="inlineStr">
        <is>
          <t>ROZPOCET</t>
        </is>
      </c>
    </row>
    <row r="401" ht="24" customHeight="1">
      <c r="C401" s="82" t="inlineStr">
        <is>
          <t>108</t>
        </is>
      </c>
      <c r="D401" s="82" t="inlineStr">
        <is>
          <t>M</t>
        </is>
      </c>
      <c r="E401" s="83" t="inlineStr">
        <is>
          <t>57084316</t>
        </is>
      </c>
      <c r="F401" s="84" t="inlineStr">
        <is>
          <t>Montážny panel rozvádzačovej skrine, V x Š 1800 x 800 mm</t>
        </is>
      </c>
      <c r="G401" s="85" t="inlineStr">
        <is>
          <t>ks</t>
        </is>
      </c>
      <c r="H401" s="102" t="n">
        <v>1</v>
      </c>
      <c r="I401" s="87" t="n">
        <v>167.07</v>
      </c>
      <c r="J401" s="87">
        <f>ROUND(I401*H401,2)</f>
        <v/>
      </c>
      <c r="K401" s="88" t="inlineStr">
        <is>
          <t>CENEKON 2026/02 - MO</t>
        </is>
      </c>
      <c r="N401" s="46" t="inlineStr">
        <is>
          <t>základná</t>
        </is>
      </c>
      <c r="O401" s="98" t="n">
        <v>0</v>
      </c>
      <c r="P401" s="98">
        <f>O401*H401</f>
        <v/>
      </c>
      <c r="Q401" s="98" t="n">
        <v>0.027</v>
      </c>
      <c r="R401" s="98">
        <f>Q401*H401</f>
        <v/>
      </c>
      <c r="S401" s="98" t="n">
        <v>0</v>
      </c>
      <c r="T401" s="98">
        <f>S401*H401</f>
        <v/>
      </c>
      <c r="AR401" s="1" t="inlineStr">
        <is>
          <t>256</t>
        </is>
      </c>
      <c r="AT401" s="1" t="inlineStr">
        <is>
          <t>M</t>
        </is>
      </c>
      <c r="AU401" s="1" t="inlineStr">
        <is>
          <t>2</t>
        </is>
      </c>
      <c r="AY401" s="1" t="inlineStr">
        <is>
          <t>ROZPOCET</t>
        </is>
      </c>
      <c r="BE401" s="31">
        <f>IF(N401="základná",J401,0)</f>
        <v/>
      </c>
      <c r="BF401" s="31">
        <f>IF(N401="znížená",J401,0)</f>
        <v/>
      </c>
      <c r="BG401" s="31">
        <f>IF(N401="zákl. prenesená",J401,0)</f>
        <v/>
      </c>
      <c r="BH401" s="31">
        <f>IF(N401="zníž. prenesená",J401,0)</f>
        <v/>
      </c>
      <c r="BI401" s="31">
        <f>IF(N401="nulová",J401,0)</f>
        <v/>
      </c>
      <c r="BJ401" s="1" t="inlineStr">
        <is>
          <t>2</t>
        </is>
      </c>
      <c r="BK401" s="31">
        <f>ROUND(I401*H401,2)</f>
        <v/>
      </c>
      <c r="BL401" s="1" t="inlineStr">
        <is>
          <t>64</t>
        </is>
      </c>
      <c r="BM401" s="1" t="inlineStr">
        <is>
          <t>814772461</t>
        </is>
      </c>
    </row>
    <row r="402">
      <c r="D402" s="79" t="inlineStr">
        <is>
          <t>VV</t>
        </is>
      </c>
      <c r="F402" s="80" t="inlineStr">
        <is>
          <t>montážny panel do skrine 800 x 1800 mm, 1 ks</t>
        </is>
      </c>
      <c r="H402" s="101" t="n">
        <v>1</v>
      </c>
      <c r="AT402" s="1" t="inlineStr">
        <is>
          <t>VV</t>
        </is>
      </c>
      <c r="AU402" s="1" t="inlineStr">
        <is>
          <t>2</t>
        </is>
      </c>
      <c r="AV402" s="2" t="inlineStr">
        <is>
          <t>2</t>
        </is>
      </c>
      <c r="AW402" s="2" t="inlineStr">
        <is>
          <t>True</t>
        </is>
      </c>
      <c r="AX402" s="2" t="inlineStr">
        <is>
          <t>1</t>
        </is>
      </c>
      <c r="AY402" s="1" t="inlineStr">
        <is>
          <t>ROZPOCET</t>
        </is>
      </c>
    </row>
    <row r="403" ht="24" customHeight="1">
      <c r="C403" s="82" t="inlineStr">
        <is>
          <t>109</t>
        </is>
      </c>
      <c r="D403" s="82" t="inlineStr">
        <is>
          <t>M</t>
        </is>
      </c>
      <c r="E403" s="83" t="inlineStr">
        <is>
          <t>57084318</t>
        </is>
      </c>
      <c r="F403" s="84" t="inlineStr">
        <is>
          <t>Montážny panel rozvádzačovej skrine, V x Š 1800 x 1200 mm</t>
        </is>
      </c>
      <c r="G403" s="85" t="inlineStr">
        <is>
          <t>ks</t>
        </is>
      </c>
      <c r="H403" s="102" t="n">
        <v>2</v>
      </c>
      <c r="I403" s="87" t="n">
        <v>283.73</v>
      </c>
      <c r="J403" s="87">
        <f>ROUND(I403*H403,2)</f>
        <v/>
      </c>
      <c r="K403" s="88" t="inlineStr">
        <is>
          <t>CENEKON 2026/02 - MO</t>
        </is>
      </c>
      <c r="N403" s="46" t="inlineStr">
        <is>
          <t>základná</t>
        </is>
      </c>
      <c r="O403" s="98" t="n">
        <v>0</v>
      </c>
      <c r="P403" s="98">
        <f>O403*H403</f>
        <v/>
      </c>
      <c r="Q403" s="98" t="n">
        <v>0.04</v>
      </c>
      <c r="R403" s="98">
        <f>Q403*H403</f>
        <v/>
      </c>
      <c r="S403" s="98" t="n">
        <v>0</v>
      </c>
      <c r="T403" s="98">
        <f>S403*H403</f>
        <v/>
      </c>
      <c r="AR403" s="1" t="inlineStr">
        <is>
          <t>256</t>
        </is>
      </c>
      <c r="AT403" s="1" t="inlineStr">
        <is>
          <t>M</t>
        </is>
      </c>
      <c r="AU403" s="1" t="inlineStr">
        <is>
          <t>2</t>
        </is>
      </c>
      <c r="AY403" s="1" t="inlineStr">
        <is>
          <t>ROZPOCET</t>
        </is>
      </c>
      <c r="BE403" s="31">
        <f>IF(N403="základná",J403,0)</f>
        <v/>
      </c>
      <c r="BF403" s="31">
        <f>IF(N403="znížená",J403,0)</f>
        <v/>
      </c>
      <c r="BG403" s="31">
        <f>IF(N403="zákl. prenesená",J403,0)</f>
        <v/>
      </c>
      <c r="BH403" s="31">
        <f>IF(N403="zníž. prenesená",J403,0)</f>
        <v/>
      </c>
      <c r="BI403" s="31">
        <f>IF(N403="nulová",J403,0)</f>
        <v/>
      </c>
      <c r="BJ403" s="1" t="inlineStr">
        <is>
          <t>2</t>
        </is>
      </c>
      <c r="BK403" s="31">
        <f>ROUND(I403*H403,2)</f>
        <v/>
      </c>
      <c r="BL403" s="1" t="inlineStr">
        <is>
          <t>64</t>
        </is>
      </c>
      <c r="BM403" s="1" t="inlineStr">
        <is>
          <t>-1729742644</t>
        </is>
      </c>
    </row>
    <row r="404">
      <c r="D404" s="79" t="inlineStr">
        <is>
          <t>VV</t>
        </is>
      </c>
      <c r="F404" s="80" t="inlineStr">
        <is>
          <t>montážny panel do skríň 1200 x 1800 mm, 2 ks</t>
        </is>
      </c>
      <c r="H404" s="101" t="n">
        <v>2</v>
      </c>
      <c r="AT404" s="1" t="inlineStr">
        <is>
          <t>VV</t>
        </is>
      </c>
      <c r="AU404" s="1" t="inlineStr">
        <is>
          <t>2</t>
        </is>
      </c>
      <c r="AV404" s="2" t="inlineStr">
        <is>
          <t>2</t>
        </is>
      </c>
      <c r="AW404" s="2" t="inlineStr">
        <is>
          <t>True</t>
        </is>
      </c>
      <c r="AX404" s="2" t="inlineStr">
        <is>
          <t>1</t>
        </is>
      </c>
      <c r="AY404" s="1" t="inlineStr">
        <is>
          <t>ROZPOCET</t>
        </is>
      </c>
    </row>
    <row r="405" ht="24" customHeight="1">
      <c r="C405" s="82" t="inlineStr">
        <is>
          <t>110</t>
        </is>
      </c>
      <c r="D405" s="82" t="inlineStr">
        <is>
          <t>M</t>
        </is>
      </c>
      <c r="E405" s="83" t="inlineStr">
        <is>
          <t>57084327</t>
        </is>
      </c>
      <c r="F405" s="84" t="inlineStr">
        <is>
          <t>Držiak montážneho panelu rozvádzačovej skrine vrátane spojovacieho materiálu, súprava 4 ks</t>
        </is>
      </c>
      <c r="G405" s="85" t="inlineStr">
        <is>
          <t>ks</t>
        </is>
      </c>
      <c r="H405" s="102" t="n">
        <v>3</v>
      </c>
      <c r="I405" s="87" t="n">
        <v>38.32</v>
      </c>
      <c r="J405" s="87">
        <f>ROUND(I405*H405,2)</f>
        <v/>
      </c>
      <c r="K405" s="88" t="inlineStr">
        <is>
          <t>CENEKON 2026/02 - MO</t>
        </is>
      </c>
      <c r="N405" s="46" t="inlineStr">
        <is>
          <t>základná</t>
        </is>
      </c>
      <c r="O405" s="98" t="n">
        <v>0</v>
      </c>
      <c r="P405" s="98">
        <f>O405*H405</f>
        <v/>
      </c>
      <c r="Q405" s="98" t="n">
        <v>0.00082</v>
      </c>
      <c r="R405" s="98">
        <f>Q405*H405</f>
        <v/>
      </c>
      <c r="S405" s="98" t="n">
        <v>0</v>
      </c>
      <c r="T405" s="98">
        <f>S405*H405</f>
        <v/>
      </c>
      <c r="AR405" s="1" t="inlineStr">
        <is>
          <t>256</t>
        </is>
      </c>
      <c r="AT405" s="1" t="inlineStr">
        <is>
          <t>M</t>
        </is>
      </c>
      <c r="AU405" s="1" t="inlineStr">
        <is>
          <t>2</t>
        </is>
      </c>
      <c r="AY405" s="1" t="inlineStr">
        <is>
          <t>ROZPOCET</t>
        </is>
      </c>
      <c r="BE405" s="31">
        <f>IF(N405="základná",J405,0)</f>
        <v/>
      </c>
      <c r="BF405" s="31">
        <f>IF(N405="znížená",J405,0)</f>
        <v/>
      </c>
      <c r="BG405" s="31">
        <f>IF(N405="zákl. prenesená",J405,0)</f>
        <v/>
      </c>
      <c r="BH405" s="31">
        <f>IF(N405="zníž. prenesená",J405,0)</f>
        <v/>
      </c>
      <c r="BI405" s="31">
        <f>IF(N405="nulová",J405,0)</f>
        <v/>
      </c>
      <c r="BJ405" s="1" t="inlineStr">
        <is>
          <t>2</t>
        </is>
      </c>
      <c r="BK405" s="31">
        <f>ROUND(I405*H405,2)</f>
        <v/>
      </c>
      <c r="BL405" s="1" t="inlineStr">
        <is>
          <t>64</t>
        </is>
      </c>
      <c r="BM405" s="1" t="inlineStr">
        <is>
          <t>-970061138</t>
        </is>
      </c>
    </row>
    <row r="406">
      <c r="D406" s="79" t="inlineStr">
        <is>
          <t>VV</t>
        </is>
      </c>
      <c r="F406" s="80" t="inlineStr">
        <is>
          <t>súprava držiakov na jednu skriňu, 3 ks</t>
        </is>
      </c>
      <c r="H406" s="101" t="n">
        <v>3</v>
      </c>
      <c r="AT406" s="1" t="inlineStr">
        <is>
          <t>VV</t>
        </is>
      </c>
      <c r="AU406" s="1" t="inlineStr">
        <is>
          <t>2</t>
        </is>
      </c>
      <c r="AV406" s="2" t="inlineStr">
        <is>
          <t>2</t>
        </is>
      </c>
      <c r="AW406" s="2" t="inlineStr">
        <is>
          <t>True</t>
        </is>
      </c>
      <c r="AX406" s="2" t="inlineStr">
        <is>
          <t>1</t>
        </is>
      </c>
      <c r="AY406" s="1" t="inlineStr">
        <is>
          <t>ROZPOCET</t>
        </is>
      </c>
    </row>
    <row r="407" ht="36" customHeight="1">
      <c r="C407" s="72" t="inlineStr">
        <is>
          <t>111</t>
        </is>
      </c>
      <c r="D407" s="72" t="inlineStr">
        <is>
          <t>K</t>
        </is>
      </c>
      <c r="E407" s="73" t="inlineStr">
        <is>
          <t>210100259.S</t>
        </is>
      </c>
      <c r="F407" s="74" t="inlineStr">
        <is>
          <t>Ukončenie celoplastových káblov do 5x10 mm2 - ukončenie vývodov CHKE-V 5x6 mm2 v elektromerovom rozvádzači RE</t>
        </is>
      </c>
      <c r="G407" s="75" t="inlineStr">
        <is>
          <t>ks</t>
        </is>
      </c>
      <c r="H407" s="100" t="n">
        <v>38</v>
      </c>
      <c r="I407" s="77" t="n">
        <v>9.58</v>
      </c>
      <c r="J407" s="77">
        <f>ROUND(I407*H407,2)</f>
        <v/>
      </c>
      <c r="K407" s="78" t="inlineStr">
        <is>
          <t>CENEKON 2026/02</t>
        </is>
      </c>
      <c r="N407" s="46" t="inlineStr">
        <is>
          <t>základná</t>
        </is>
      </c>
      <c r="O407" s="98" t="n">
        <v>0</v>
      </c>
      <c r="P407" s="98">
        <f>O407*H407</f>
        <v/>
      </c>
      <c r="Q407" s="98" t="n">
        <v>0</v>
      </c>
      <c r="R407" s="98">
        <f>Q407*H407</f>
        <v/>
      </c>
      <c r="S407" s="98" t="n">
        <v>0</v>
      </c>
      <c r="T407" s="98">
        <f>S407*H407</f>
        <v/>
      </c>
      <c r="AR407" s="1" t="inlineStr">
        <is>
          <t>64</t>
        </is>
      </c>
      <c r="AT407" s="1" t="inlineStr">
        <is>
          <t>K</t>
        </is>
      </c>
      <c r="AU407" s="1" t="inlineStr">
        <is>
          <t>2</t>
        </is>
      </c>
      <c r="AY407" s="1" t="inlineStr">
        <is>
          <t>ROZPOCET</t>
        </is>
      </c>
      <c r="BE407" s="31">
        <f>IF(N407="základná",J407,0)</f>
        <v/>
      </c>
      <c r="BF407" s="31">
        <f>IF(N407="znížená",J407,0)</f>
        <v/>
      </c>
      <c r="BG407" s="31">
        <f>IF(N407="zákl. prenesená",J407,0)</f>
        <v/>
      </c>
      <c r="BH407" s="31">
        <f>IF(N407="zníž. prenesená",J407,0)</f>
        <v/>
      </c>
      <c r="BI407" s="31">
        <f>IF(N407="nulová",J407,0)</f>
        <v/>
      </c>
      <c r="BJ407" s="1" t="inlineStr">
        <is>
          <t>2</t>
        </is>
      </c>
      <c r="BK407" s="31">
        <f>ROUND(I407*H407,2)</f>
        <v/>
      </c>
      <c r="BL407" s="1" t="inlineStr">
        <is>
          <t>64</t>
        </is>
      </c>
      <c r="BM407" s="1" t="inlineStr">
        <is>
          <t>-1384713342</t>
        </is>
      </c>
    </row>
    <row r="408">
      <c r="D408" s="79" t="inlineStr">
        <is>
          <t>VV</t>
        </is>
      </c>
      <c r="F408" s="80" t="inlineStr">
        <is>
          <t>27 bytových + 11 nebytových vývodov = 38 ks</t>
        </is>
      </c>
      <c r="H408" s="101" t="n">
        <v>38</v>
      </c>
      <c r="AT408" s="1" t="inlineStr">
        <is>
          <t>VV</t>
        </is>
      </c>
      <c r="AU408" s="1" t="inlineStr">
        <is>
          <t>2</t>
        </is>
      </c>
      <c r="AV408" s="2" t="inlineStr">
        <is>
          <t>2</t>
        </is>
      </c>
      <c r="AW408" s="2" t="inlineStr">
        <is>
          <t>True</t>
        </is>
      </c>
      <c r="AX408" s="2" t="inlineStr">
        <is>
          <t>1</t>
        </is>
      </c>
      <c r="AY408" s="1" t="inlineStr">
        <is>
          <t>ROZPOCET</t>
        </is>
      </c>
    </row>
    <row r="409" ht="36" customHeight="1">
      <c r="C409" s="72" t="inlineStr">
        <is>
          <t>112</t>
        </is>
      </c>
      <c r="D409" s="72" t="inlineStr">
        <is>
          <t>K</t>
        </is>
      </c>
      <c r="E409" s="73" t="inlineStr">
        <is>
          <t>210100258.S</t>
        </is>
      </c>
      <c r="F409" s="74" t="inlineStr">
        <is>
          <t>Ukončenie celoplastových káblov do 5x4 mm2 - ukončenie vývodov RV, CENTRAL STOP a osvetlenia spoločných priestorov v rozvádzači RE</t>
        </is>
      </c>
      <c r="G409" s="75" t="inlineStr">
        <is>
          <t>ks</t>
        </is>
      </c>
      <c r="H409" s="100" t="n">
        <v>4</v>
      </c>
      <c r="I409" s="77" t="n">
        <v>7.92</v>
      </c>
      <c r="J409" s="77">
        <f>ROUND(I409*H409,2)</f>
        <v/>
      </c>
      <c r="K409" s="78" t="inlineStr">
        <is>
          <t>CENEKON 2026/02</t>
        </is>
      </c>
      <c r="N409" s="46" t="inlineStr">
        <is>
          <t>základná</t>
        </is>
      </c>
      <c r="O409" s="98" t="n">
        <v>0</v>
      </c>
      <c r="P409" s="98">
        <f>O409*H409</f>
        <v/>
      </c>
      <c r="Q409" s="98" t="n">
        <v>0</v>
      </c>
      <c r="R409" s="98">
        <f>Q409*H409</f>
        <v/>
      </c>
      <c r="S409" s="98" t="n">
        <v>0</v>
      </c>
      <c r="T409" s="98">
        <f>S409*H409</f>
        <v/>
      </c>
      <c r="AR409" s="1" t="inlineStr">
        <is>
          <t>64</t>
        </is>
      </c>
      <c r="AT409" s="1" t="inlineStr">
        <is>
          <t>K</t>
        </is>
      </c>
      <c r="AU409" s="1" t="inlineStr">
        <is>
          <t>2</t>
        </is>
      </c>
      <c r="AY409" s="1" t="inlineStr">
        <is>
          <t>ROZPOCET</t>
        </is>
      </c>
      <c r="BE409" s="31">
        <f>IF(N409="základná",J409,0)</f>
        <v/>
      </c>
      <c r="BF409" s="31">
        <f>IF(N409="znížená",J409,0)</f>
        <v/>
      </c>
      <c r="BG409" s="31">
        <f>IF(N409="zákl. prenesená",J409,0)</f>
        <v/>
      </c>
      <c r="BH409" s="31">
        <f>IF(N409="zníž. prenesená",J409,0)</f>
        <v/>
      </c>
      <c r="BI409" s="31">
        <f>IF(N409="nulová",J409,0)</f>
        <v/>
      </c>
      <c r="BJ409" s="1" t="inlineStr">
        <is>
          <t>2</t>
        </is>
      </c>
      <c r="BK409" s="31">
        <f>ROUND(I409*H409,2)</f>
        <v/>
      </c>
      <c r="BL409" s="1" t="inlineStr">
        <is>
          <t>64</t>
        </is>
      </c>
      <c r="BM409" s="1" t="inlineStr">
        <is>
          <t>1858547498</t>
        </is>
      </c>
    </row>
    <row r="410">
      <c r="D410" s="79" t="inlineStr">
        <is>
          <t>VV</t>
        </is>
      </c>
      <c r="F410" s="80" t="inlineStr">
        <is>
          <t>RV 5x4 + CS 3x1,5 + SV1 3x1,5 + SV2 3x1,5 = 4 ks</t>
        </is>
      </c>
      <c r="H410" s="101" t="n">
        <v>4</v>
      </c>
      <c r="AT410" s="1" t="inlineStr">
        <is>
          <t>VV</t>
        </is>
      </c>
      <c r="AU410" s="1" t="inlineStr">
        <is>
          <t>2</t>
        </is>
      </c>
      <c r="AV410" s="2" t="inlineStr">
        <is>
          <t>2</t>
        </is>
      </c>
      <c r="AW410" s="2" t="inlineStr">
        <is>
          <t>True</t>
        </is>
      </c>
      <c r="AX410" s="2" t="inlineStr">
        <is>
          <t>1</t>
        </is>
      </c>
      <c r="AY410" s="1" t="inlineStr">
        <is>
          <t>ROZPOCET</t>
        </is>
      </c>
    </row>
    <row r="411" ht="36" customHeight="1">
      <c r="C411" s="82" t="inlineStr">
        <is>
          <t>113</t>
        </is>
      </c>
      <c r="D411" s="82" t="inlineStr">
        <is>
          <t>M</t>
        </is>
      </c>
      <c r="E411" s="83" t="inlineStr">
        <is>
          <t>57083042</t>
        </is>
      </c>
      <c r="F411" s="84" t="inlineStr">
        <is>
          <t>Svorkový blok N, 38 x 16 mm2 + 2 x 25 mm2 vrátane izolačných držiakov a spojovacieho materiálu - nulová prípojnica rozvádzača RE</t>
        </is>
      </c>
      <c r="G411" s="85" t="inlineStr">
        <is>
          <t>ks</t>
        </is>
      </c>
      <c r="H411" s="102" t="n">
        <v>2</v>
      </c>
      <c r="I411" s="87" t="n">
        <v>16.7</v>
      </c>
      <c r="J411" s="87">
        <f>ROUND(I411*H411,2)</f>
        <v/>
      </c>
      <c r="K411" s="88" t="inlineStr">
        <is>
          <t>CENEKON 2026/02 - MO</t>
        </is>
      </c>
      <c r="N411" s="46" t="inlineStr">
        <is>
          <t>základná</t>
        </is>
      </c>
      <c r="O411" s="98" t="n">
        <v>0</v>
      </c>
      <c r="P411" s="98">
        <f>O411*H411</f>
        <v/>
      </c>
      <c r="Q411" s="98" t="n">
        <v>0.00023</v>
      </c>
      <c r="R411" s="98">
        <f>Q411*H411</f>
        <v/>
      </c>
      <c r="S411" s="98" t="n">
        <v>0</v>
      </c>
      <c r="T411" s="98">
        <f>S411*H411</f>
        <v/>
      </c>
      <c r="AR411" s="1" t="inlineStr">
        <is>
          <t>256</t>
        </is>
      </c>
      <c r="AT411" s="1" t="inlineStr">
        <is>
          <t>M</t>
        </is>
      </c>
      <c r="AU411" s="1" t="inlineStr">
        <is>
          <t>2</t>
        </is>
      </c>
      <c r="AY411" s="1" t="inlineStr">
        <is>
          <t>ROZPOCET</t>
        </is>
      </c>
      <c r="BE411" s="31">
        <f>IF(N411="základná",J411,0)</f>
        <v/>
      </c>
      <c r="BF411" s="31">
        <f>IF(N411="znížená",J411,0)</f>
        <v/>
      </c>
      <c r="BG411" s="31">
        <f>IF(N411="zákl. prenesená",J411,0)</f>
        <v/>
      </c>
      <c r="BH411" s="31">
        <f>IF(N411="zníž. prenesená",J411,0)</f>
        <v/>
      </c>
      <c r="BI411" s="31">
        <f>IF(N411="nulová",J411,0)</f>
        <v/>
      </c>
      <c r="BJ411" s="1" t="inlineStr">
        <is>
          <t>2</t>
        </is>
      </c>
      <c r="BK411" s="31">
        <f>ROUND(I411*H411,2)</f>
        <v/>
      </c>
      <c r="BL411" s="1" t="inlineStr">
        <is>
          <t>64</t>
        </is>
      </c>
      <c r="BM411" s="1" t="inlineStr">
        <is>
          <t>-636990942</t>
        </is>
      </c>
    </row>
    <row r="412">
      <c r="D412" s="79" t="inlineStr">
        <is>
          <t>VV</t>
        </is>
      </c>
      <c r="F412" s="80" t="inlineStr">
        <is>
          <t>vývody RE: CENTRAL STOP 1 + RV 1 + SV1 a SV2 2 + RSA až RSK 11 + RB1 až RB27 27 = 42</t>
        </is>
      </c>
      <c r="H412" s="101" t="n">
        <v>42</v>
      </c>
      <c r="AT412" s="1" t="inlineStr">
        <is>
          <t>VV</t>
        </is>
      </c>
      <c r="AU412" s="1" t="inlineStr">
        <is>
          <t>2</t>
        </is>
      </c>
      <c r="AV412" s="2" t="inlineStr">
        <is>
          <t>2</t>
        </is>
      </c>
      <c r="AW412" s="2" t="inlineStr">
        <is>
          <t>True</t>
        </is>
      </c>
      <c r="AX412" s="2" t="inlineStr">
        <is>
          <t>0</t>
        </is>
      </c>
      <c r="AY412" s="1" t="inlineStr">
        <is>
          <t>ROZPOCET</t>
        </is>
      </c>
    </row>
    <row r="413">
      <c r="D413" s="79" t="inlineStr">
        <is>
          <t>VV</t>
        </is>
      </c>
      <c r="F413" s="80" t="inlineStr">
        <is>
          <t>jeden blok má 38 x 16 mm2 + 2 x 25 mm2 = 40 svoriek, na 42 vodičov N sú potrebné 2 bloky</t>
        </is>
      </c>
      <c r="H413" s="101" t="n">
        <v>2</v>
      </c>
      <c r="AT413" s="1" t="inlineStr">
        <is>
          <t>VV</t>
        </is>
      </c>
      <c r="AU413" s="1" t="inlineStr">
        <is>
          <t>2</t>
        </is>
      </c>
      <c r="AV413" s="2" t="inlineStr">
        <is>
          <t>2</t>
        </is>
      </c>
      <c r="AW413" s="2" t="inlineStr">
        <is>
          <t>True</t>
        </is>
      </c>
      <c r="AX413" s="2" t="inlineStr">
        <is>
          <t>1</t>
        </is>
      </c>
      <c r="AY413" s="1" t="inlineStr">
        <is>
          <t>ROZPOCET</t>
        </is>
      </c>
    </row>
    <row r="414" ht="36" customHeight="1">
      <c r="C414" s="82" t="inlineStr">
        <is>
          <t>114</t>
        </is>
      </c>
      <c r="D414" s="82" t="inlineStr">
        <is>
          <t>M</t>
        </is>
      </c>
      <c r="E414" s="83" t="inlineStr">
        <is>
          <t>57083043</t>
        </is>
      </c>
      <c r="F414" s="84" t="inlineStr">
        <is>
          <t>Svorkový blok PE, 45 x 16 mm2 + 2 x 25 mm2 vrátane spojovacieho materiálu - ochranná prípojnica rozvádzača RE</t>
        </is>
      </c>
      <c r="G414" s="85" t="inlineStr">
        <is>
          <t>ks</t>
        </is>
      </c>
      <c r="H414" s="102" t="n">
        <v>1</v>
      </c>
      <c r="I414" s="87" t="n">
        <v>21.58</v>
      </c>
      <c r="J414" s="87">
        <f>ROUND(I414*H414,2)</f>
        <v/>
      </c>
      <c r="K414" s="88" t="inlineStr">
        <is>
          <t>CENEKON 2026/02 - MO</t>
        </is>
      </c>
      <c r="N414" s="46" t="inlineStr">
        <is>
          <t>základná</t>
        </is>
      </c>
      <c r="O414" s="98" t="n">
        <v>0</v>
      </c>
      <c r="P414" s="98">
        <f>O414*H414</f>
        <v/>
      </c>
      <c r="Q414" s="98" t="n">
        <v>0.0003</v>
      </c>
      <c r="R414" s="98">
        <f>Q414*H414</f>
        <v/>
      </c>
      <c r="S414" s="98" t="n">
        <v>0</v>
      </c>
      <c r="T414" s="98">
        <f>S414*H414</f>
        <v/>
      </c>
      <c r="AR414" s="1" t="inlineStr">
        <is>
          <t>256</t>
        </is>
      </c>
      <c r="AT414" s="1" t="inlineStr">
        <is>
          <t>M</t>
        </is>
      </c>
      <c r="AU414" s="1" t="inlineStr">
        <is>
          <t>2</t>
        </is>
      </c>
      <c r="AY414" s="1" t="inlineStr">
        <is>
          <t>ROZPOCET</t>
        </is>
      </c>
      <c r="BE414" s="31">
        <f>IF(N414="základná",J414,0)</f>
        <v/>
      </c>
      <c r="BF414" s="31">
        <f>IF(N414="znížená",J414,0)</f>
        <v/>
      </c>
      <c r="BG414" s="31">
        <f>IF(N414="zákl. prenesená",J414,0)</f>
        <v/>
      </c>
      <c r="BH414" s="31">
        <f>IF(N414="zníž. prenesená",J414,0)</f>
        <v/>
      </c>
      <c r="BI414" s="31">
        <f>IF(N414="nulová",J414,0)</f>
        <v/>
      </c>
      <c r="BJ414" s="1" t="inlineStr">
        <is>
          <t>2</t>
        </is>
      </c>
      <c r="BK414" s="31">
        <f>ROUND(I414*H414,2)</f>
        <v/>
      </c>
      <c r="BL414" s="1" t="inlineStr">
        <is>
          <t>64</t>
        </is>
      </c>
      <c r="BM414" s="1" t="inlineStr">
        <is>
          <t>-161751970</t>
        </is>
      </c>
    </row>
    <row r="415">
      <c r="D415" s="79" t="inlineStr">
        <is>
          <t>VV</t>
        </is>
      </c>
      <c r="F415" s="80" t="inlineStr">
        <is>
          <t>jedna nulová a jedna ochranná prípojnica pre zostavu troch skríň RE</t>
        </is>
      </c>
      <c r="H415" s="101" t="n">
        <v>1</v>
      </c>
      <c r="AT415" s="1" t="inlineStr">
        <is>
          <t>VV</t>
        </is>
      </c>
      <c r="AU415" s="1" t="inlineStr">
        <is>
          <t>2</t>
        </is>
      </c>
      <c r="AV415" s="2" t="inlineStr">
        <is>
          <t>2</t>
        </is>
      </c>
      <c r="AW415" s="2" t="inlineStr">
        <is>
          <t>True</t>
        </is>
      </c>
      <c r="AX415" s="2" t="inlineStr">
        <is>
          <t>1</t>
        </is>
      </c>
      <c r="AY415" s="1" t="inlineStr">
        <is>
          <t>ROZPOCET</t>
        </is>
      </c>
    </row>
    <row r="416" ht="120" customHeight="1">
      <c r="C416" s="82" t="inlineStr">
        <is>
          <t>115</t>
        </is>
      </c>
      <c r="D416" s="82" t="inlineStr">
        <is>
          <t>M</t>
        </is>
      </c>
      <c r="E416" s="83" t="inlineStr">
        <is>
          <t>R115</t>
        </is>
      </c>
      <c r="F416" s="84" t="inlineStr">
        <is>
          <t>Medená prípojnica 30 x 5 mm - hlavný prípojnicový systém elektromerového rozvádzača RE 630 A (dodávka) (Ocenených je päť medených pásov 30 x 5 mm (L1, L2, L3, N, PE) po šírke zostavy skríň, spolu 16,00 m; pás tohto prierezu má zaťažiteľnosť 379 až 450 A. Výkres 210 uvádza pri hlavnom ističi QF1 dve hodnoty, Ir = 630 A a In = 380 A; súpis je zostavený na nižšiu z nich. Vyhotovenie na plných 630 A znamená zdvojenie fázových pásov, teda o 9,60 m viac a o 359,14 EUR vyššiu cenu.)</t>
        </is>
      </c>
      <c r="G416" s="85" t="inlineStr">
        <is>
          <t>m</t>
        </is>
      </c>
      <c r="H416" s="102" t="n">
        <v>16</v>
      </c>
      <c r="I416" s="87" t="n">
        <v>37.41</v>
      </c>
      <c r="J416" s="87">
        <f>ROUND(I416*H416,2)</f>
        <v/>
      </c>
      <c r="K416" s="88" t="inlineStr">
        <is>
          <t>Prieskum trhu 2026</t>
        </is>
      </c>
      <c r="N416" s="46" t="inlineStr">
        <is>
          <t>základná</t>
        </is>
      </c>
      <c r="O416" s="98" t="n">
        <v>0</v>
      </c>
      <c r="P416" s="98">
        <f>O416*H416</f>
        <v/>
      </c>
      <c r="Q416" s="98" t="n">
        <v>0</v>
      </c>
      <c r="R416" s="98">
        <f>Q416*H416</f>
        <v/>
      </c>
      <c r="S416" s="98" t="n">
        <v>0</v>
      </c>
      <c r="T416" s="98">
        <f>S416*H416</f>
        <v/>
      </c>
      <c r="AR416" s="1" t="inlineStr">
        <is>
          <t>256</t>
        </is>
      </c>
      <c r="AT416" s="1" t="inlineStr">
        <is>
          <t>M</t>
        </is>
      </c>
      <c r="AU416" s="1" t="inlineStr">
        <is>
          <t>2</t>
        </is>
      </c>
      <c r="AY416" s="1" t="inlineStr">
        <is>
          <t>ROZPOCET</t>
        </is>
      </c>
      <c r="BE416" s="31">
        <f>IF(N416="základná",J416,0)</f>
        <v/>
      </c>
      <c r="BF416" s="31">
        <f>IF(N416="znížená",J416,0)</f>
        <v/>
      </c>
      <c r="BG416" s="31">
        <f>IF(N416="zákl. prenesená",J416,0)</f>
        <v/>
      </c>
      <c r="BH416" s="31">
        <f>IF(N416="zníž. prenesená",J416,0)</f>
        <v/>
      </c>
      <c r="BI416" s="31">
        <f>IF(N416="nulová",J416,0)</f>
        <v/>
      </c>
      <c r="BJ416" s="1" t="inlineStr">
        <is>
          <t>2</t>
        </is>
      </c>
      <c r="BK416" s="31">
        <f>ROUND(I416*H416,2)</f>
        <v/>
      </c>
      <c r="BL416" s="1" t="inlineStr">
        <is>
          <t>64</t>
        </is>
      </c>
      <c r="BM416" s="1" t="inlineStr">
        <is>
          <t>883545943</t>
        </is>
      </c>
    </row>
    <row r="417">
      <c r="D417" s="79" t="inlineStr">
        <is>
          <t>VV</t>
        </is>
      </c>
      <c r="F417" s="80" t="inlineStr">
        <is>
          <t>šírka zostavy troch skríň podľa výkresu 210: 800 + 1200 + 1200 = 3 200 mm = 3,20 m</t>
        </is>
      </c>
      <c r="AT417" s="1" t="inlineStr">
        <is>
          <t>VV</t>
        </is>
      </c>
      <c r="AU417" s="1" t="inlineStr">
        <is>
          <t>2</t>
        </is>
      </c>
      <c r="AV417" s="2" t="inlineStr">
        <is>
          <t>2</t>
        </is>
      </c>
      <c r="AW417" s="2" t="inlineStr">
        <is>
          <t>True</t>
        </is>
      </c>
      <c r="AX417" s="2" t="inlineStr">
        <is>
          <t>0</t>
        </is>
      </c>
      <c r="AY417" s="1" t="inlineStr">
        <is>
          <t>ROZPOCET</t>
        </is>
      </c>
    </row>
    <row r="418">
      <c r="D418" s="79" t="inlineStr">
        <is>
          <t>VV</t>
        </is>
      </c>
      <c r="F418" s="80" t="inlineStr">
        <is>
          <t>päť prípojníc L1, L2, L3, N a PE: 5 x 3,20 = 16,00 m</t>
        </is>
      </c>
      <c r="H418" s="101" t="n">
        <v>16</v>
      </c>
      <c r="AT418" s="1" t="inlineStr">
        <is>
          <t>VV</t>
        </is>
      </c>
      <c r="AU418" s="1" t="inlineStr">
        <is>
          <t>2</t>
        </is>
      </c>
      <c r="AV418" s="2" t="inlineStr">
        <is>
          <t>2</t>
        </is>
      </c>
      <c r="AW418" s="2" t="inlineStr">
        <is>
          <t>True</t>
        </is>
      </c>
      <c r="AX418" s="2" t="inlineStr">
        <is>
          <t>1</t>
        </is>
      </c>
      <c r="AY418" s="1" t="inlineStr">
        <is>
          <t>ROZPOCET</t>
        </is>
      </c>
    </row>
    <row r="419" ht="36" customHeight="1">
      <c r="C419" s="82" t="inlineStr">
        <is>
          <t>116</t>
        </is>
      </c>
      <c r="D419" s="82" t="inlineStr">
        <is>
          <t>M</t>
        </is>
      </c>
      <c r="E419" s="83" t="inlineStr">
        <is>
          <t>44534349</t>
        </is>
      </c>
      <c r="F419" s="84" t="inlineStr">
        <is>
          <t>Izolačný držiak prípojníc pre päť pásov, dištancia 115 mm - podopretie prípojnicového systému rozvádzača RE</t>
        </is>
      </c>
      <c r="G419" s="85" t="inlineStr">
        <is>
          <t>ks</t>
        </is>
      </c>
      <c r="H419" s="102" t="n">
        <v>7</v>
      </c>
      <c r="I419" s="87" t="n">
        <v>31</v>
      </c>
      <c r="J419" s="87">
        <f>ROUND(I419*H419,2)</f>
        <v/>
      </c>
      <c r="K419" s="88" t="inlineStr">
        <is>
          <t>CENEKON 2026/02 - MO</t>
        </is>
      </c>
      <c r="N419" s="46" t="inlineStr">
        <is>
          <t>základná</t>
        </is>
      </c>
      <c r="O419" s="98" t="n">
        <v>0</v>
      </c>
      <c r="P419" s="98">
        <f>O419*H419</f>
        <v/>
      </c>
      <c r="Q419" s="98" t="n">
        <v>0.001</v>
      </c>
      <c r="R419" s="98">
        <f>Q419*H419</f>
        <v/>
      </c>
      <c r="S419" s="98" t="n">
        <v>0</v>
      </c>
      <c r="T419" s="98">
        <f>S419*H419</f>
        <v/>
      </c>
      <c r="AR419" s="1" t="inlineStr">
        <is>
          <t>256</t>
        </is>
      </c>
      <c r="AT419" s="1" t="inlineStr">
        <is>
          <t>M</t>
        </is>
      </c>
      <c r="AU419" s="1" t="inlineStr">
        <is>
          <t>2</t>
        </is>
      </c>
      <c r="AY419" s="1" t="inlineStr">
        <is>
          <t>ROZPOCET</t>
        </is>
      </c>
      <c r="BE419" s="31">
        <f>IF(N419="základná",J419,0)</f>
        <v/>
      </c>
      <c r="BF419" s="31">
        <f>IF(N419="znížená",J419,0)</f>
        <v/>
      </c>
      <c r="BG419" s="31">
        <f>IF(N419="zákl. prenesená",J419,0)</f>
        <v/>
      </c>
      <c r="BH419" s="31">
        <f>IF(N419="zníž. prenesená",J419,0)</f>
        <v/>
      </c>
      <c r="BI419" s="31">
        <f>IF(N419="nulová",J419,0)</f>
        <v/>
      </c>
      <c r="BJ419" s="1" t="inlineStr">
        <is>
          <t>2</t>
        </is>
      </c>
      <c r="BK419" s="31">
        <f>ROUND(I419*H419,2)</f>
        <v/>
      </c>
      <c r="BL419" s="1" t="inlineStr">
        <is>
          <t>64</t>
        </is>
      </c>
      <c r="BM419" s="1" t="inlineStr">
        <is>
          <t>-2037511567</t>
        </is>
      </c>
    </row>
    <row r="420">
      <c r="D420" s="79" t="inlineStr">
        <is>
          <t>VV</t>
        </is>
      </c>
      <c r="F420" s="80" t="inlineStr">
        <is>
          <t>šírka zostavy skríň 3,20 m, podopretie prípojníc po 0,50 m: 3,20 / 0,50 = 6,4, zaokrúhlene 7 ks</t>
        </is>
      </c>
      <c r="H420" s="101" t="n">
        <v>7</v>
      </c>
      <c r="AT420" s="1" t="inlineStr">
        <is>
          <t>VV</t>
        </is>
      </c>
      <c r="AU420" s="1" t="inlineStr">
        <is>
          <t>2</t>
        </is>
      </c>
      <c r="AV420" s="2" t="inlineStr">
        <is>
          <t>2</t>
        </is>
      </c>
      <c r="AW420" s="2" t="inlineStr">
        <is>
          <t>True</t>
        </is>
      </c>
      <c r="AX420" s="2" t="inlineStr">
        <is>
          <t>1</t>
        </is>
      </c>
      <c r="AY420" s="1" t="inlineStr">
        <is>
          <t>ROZPOCET</t>
        </is>
      </c>
    </row>
    <row r="421" ht="72" customHeight="1">
      <c r="C421" s="72" t="inlineStr">
        <is>
          <t>117</t>
        </is>
      </c>
      <c r="D421" s="72" t="inlineStr">
        <is>
          <t>K</t>
        </is>
      </c>
      <c r="E421" s="73" t="inlineStr">
        <is>
          <t>R117</t>
        </is>
      </c>
      <c r="F421" s="74" t="inlineStr">
        <is>
          <t>Východisková odborná prehliadka a odborná skúška elektrickej inštalácie - meranie koncových obvodov (Východisková revízia je ocenená v jednotkách, ktoré zverejnený cenník revízneho technika účtuje: za meraný obvod, za zvod bleskozvodu a za vypracovanie revíznej správy.)</t>
        </is>
      </c>
      <c r="G421" s="75" t="inlineStr">
        <is>
          <t>ks</t>
        </is>
      </c>
      <c r="H421" s="100" t="n">
        <v>358</v>
      </c>
      <c r="I421" s="77" t="n">
        <v>20</v>
      </c>
      <c r="J421" s="77">
        <f>ROUND(I421*H421,2)</f>
        <v/>
      </c>
      <c r="K421" s="78" t="inlineStr">
        <is>
          <t>Prieskum trhu 2026</t>
        </is>
      </c>
      <c r="N421" s="46" t="inlineStr">
        <is>
          <t>základná</t>
        </is>
      </c>
      <c r="O421" s="98" t="n">
        <v>0</v>
      </c>
      <c r="P421" s="98">
        <f>O421*H421</f>
        <v/>
      </c>
      <c r="Q421" s="98" t="n">
        <v>0</v>
      </c>
      <c r="R421" s="98">
        <f>Q421*H421</f>
        <v/>
      </c>
      <c r="S421" s="98" t="n">
        <v>0</v>
      </c>
      <c r="T421" s="98">
        <f>S421*H421</f>
        <v/>
      </c>
      <c r="AR421" s="1" t="inlineStr">
        <is>
          <t>64</t>
        </is>
      </c>
      <c r="AT421" s="1" t="inlineStr">
        <is>
          <t>K</t>
        </is>
      </c>
      <c r="AU421" s="1" t="inlineStr">
        <is>
          <t>2</t>
        </is>
      </c>
      <c r="AY421" s="1" t="inlineStr">
        <is>
          <t>ROZPOCET</t>
        </is>
      </c>
      <c r="BE421" s="31">
        <f>IF(N421="základná",J421,0)</f>
        <v/>
      </c>
      <c r="BF421" s="31">
        <f>IF(N421="znížená",J421,0)</f>
        <v/>
      </c>
      <c r="BG421" s="31">
        <f>IF(N421="zákl. prenesená",J421,0)</f>
        <v/>
      </c>
      <c r="BH421" s="31">
        <f>IF(N421="zníž. prenesená",J421,0)</f>
        <v/>
      </c>
      <c r="BI421" s="31">
        <f>IF(N421="nulová",J421,0)</f>
        <v/>
      </c>
      <c r="BJ421" s="1" t="inlineStr">
        <is>
          <t>2</t>
        </is>
      </c>
      <c r="BK421" s="31">
        <f>ROUND(I421*H421,2)</f>
        <v/>
      </c>
      <c r="BL421" s="1" t="inlineStr">
        <is>
          <t>64</t>
        </is>
      </c>
      <c r="BM421" s="1" t="inlineStr">
        <is>
          <t>1873967959</t>
        </is>
      </c>
    </row>
    <row r="422">
      <c r="D422" s="79" t="inlineStr">
        <is>
          <t>VV</t>
        </is>
      </c>
      <c r="F422" s="80" t="inlineStr">
        <is>
          <t>počet koncových obvodov podľa schém rozvádzačov: 293 dvojpólových a 65 štvorpólových vývodov = 358</t>
        </is>
      </c>
      <c r="H422" s="101" t="n">
        <v>358</v>
      </c>
      <c r="AT422" s="1" t="inlineStr">
        <is>
          <t>VV</t>
        </is>
      </c>
      <c r="AU422" s="1" t="inlineStr">
        <is>
          <t>2</t>
        </is>
      </c>
      <c r="AV422" s="2" t="inlineStr">
        <is>
          <t>2</t>
        </is>
      </c>
      <c r="AW422" s="2" t="inlineStr">
        <is>
          <t>True</t>
        </is>
      </c>
      <c r="AX422" s="2" t="inlineStr">
        <is>
          <t>0</t>
        </is>
      </c>
      <c r="AY422" s="1" t="inlineStr">
        <is>
          <t>ROZPOCET</t>
        </is>
      </c>
    </row>
    <row r="423">
      <c r="D423" s="79" t="inlineStr">
        <is>
          <t>VV</t>
        </is>
      </c>
      <c r="F423" s="80" t="inlineStr">
        <is>
          <t>sadzba cenníka je za meranie jedného obvodu</t>
        </is>
      </c>
      <c r="H423" s="101" t="n">
        <v>358</v>
      </c>
      <c r="AT423" s="1" t="inlineStr">
        <is>
          <t>VV</t>
        </is>
      </c>
      <c r="AU423" s="1" t="inlineStr">
        <is>
          <t>2</t>
        </is>
      </c>
      <c r="AV423" s="2" t="inlineStr">
        <is>
          <t>2</t>
        </is>
      </c>
      <c r="AW423" s="2" t="inlineStr">
        <is>
          <t>True</t>
        </is>
      </c>
      <c r="AX423" s="2" t="inlineStr">
        <is>
          <t>1</t>
        </is>
      </c>
      <c r="AY423" s="1" t="inlineStr">
        <is>
          <t>ROZPOCET</t>
        </is>
      </c>
    </row>
    <row r="424" ht="60" customHeight="1">
      <c r="C424" s="72" t="inlineStr">
        <is>
          <t>118</t>
        </is>
      </c>
      <c r="D424" s="72" t="inlineStr">
        <is>
          <t>K</t>
        </is>
      </c>
      <c r="E424" s="73" t="inlineStr">
        <is>
          <t>R118</t>
        </is>
      </c>
      <c r="F424" s="74" t="inlineStr">
        <is>
          <t>Východisková odborná prehliadka a odborná skúška bleskozvodu a uzemnenia - meranie zvodov vrátane zemného odporu (Meranie zvodov bleskozvodu vrátane zemného odporu podľa zverejneného cenníka revízneho technika.)</t>
        </is>
      </c>
      <c r="G424" s="75" t="inlineStr">
        <is>
          <t>ks</t>
        </is>
      </c>
      <c r="H424" s="100" t="n">
        <v>11</v>
      </c>
      <c r="I424" s="77" t="n">
        <v>45</v>
      </c>
      <c r="J424" s="77">
        <f>ROUND(I424*H424,2)</f>
        <v/>
      </c>
      <c r="K424" s="78" t="inlineStr">
        <is>
          <t>Prieskum trhu 2026</t>
        </is>
      </c>
      <c r="N424" s="46" t="inlineStr">
        <is>
          <t>základná</t>
        </is>
      </c>
      <c r="O424" s="98" t="n">
        <v>0</v>
      </c>
      <c r="P424" s="98">
        <f>O424*H424</f>
        <v/>
      </c>
      <c r="Q424" s="98" t="n">
        <v>0</v>
      </c>
      <c r="R424" s="98">
        <f>Q424*H424</f>
        <v/>
      </c>
      <c r="S424" s="98" t="n">
        <v>0</v>
      </c>
      <c r="T424" s="98">
        <f>S424*H424</f>
        <v/>
      </c>
      <c r="AR424" s="1" t="inlineStr">
        <is>
          <t>64</t>
        </is>
      </c>
      <c r="AT424" s="1" t="inlineStr">
        <is>
          <t>K</t>
        </is>
      </c>
      <c r="AU424" s="1" t="inlineStr">
        <is>
          <t>2</t>
        </is>
      </c>
      <c r="AY424" s="1" t="inlineStr">
        <is>
          <t>ROZPOCET</t>
        </is>
      </c>
      <c r="BE424" s="31">
        <f>IF(N424="základná",J424,0)</f>
        <v/>
      </c>
      <c r="BF424" s="31">
        <f>IF(N424="znížená",J424,0)</f>
        <v/>
      </c>
      <c r="BG424" s="31">
        <f>IF(N424="zákl. prenesená",J424,0)</f>
        <v/>
      </c>
      <c r="BH424" s="31">
        <f>IF(N424="zníž. prenesená",J424,0)</f>
        <v/>
      </c>
      <c r="BI424" s="31">
        <f>IF(N424="nulová",J424,0)</f>
        <v/>
      </c>
      <c r="BJ424" s="1" t="inlineStr">
        <is>
          <t>2</t>
        </is>
      </c>
      <c r="BK424" s="31">
        <f>ROUND(I424*H424,2)</f>
        <v/>
      </c>
      <c r="BL424" s="1" t="inlineStr">
        <is>
          <t>64</t>
        </is>
      </c>
      <c r="BM424" s="1" t="inlineStr">
        <is>
          <t>2121418551</t>
        </is>
      </c>
    </row>
    <row r="425">
      <c r="D425" s="79" t="inlineStr">
        <is>
          <t>VV</t>
        </is>
      </c>
      <c r="F425" s="80" t="inlineStr">
        <is>
          <t>11 zvodov podľa počtu skúšobných svoriek SZ1 až SZ11</t>
        </is>
      </c>
      <c r="AT425" s="1" t="inlineStr">
        <is>
          <t>VV</t>
        </is>
      </c>
      <c r="AU425" s="1" t="inlineStr">
        <is>
          <t>2</t>
        </is>
      </c>
      <c r="AV425" s="2" t="inlineStr">
        <is>
          <t>2</t>
        </is>
      </c>
      <c r="AW425" s="2" t="inlineStr">
        <is>
          <t>True</t>
        </is>
      </c>
      <c r="AX425" s="2" t="inlineStr">
        <is>
          <t>0</t>
        </is>
      </c>
      <c r="AY425" s="1" t="inlineStr">
        <is>
          <t>ROZPOCET</t>
        </is>
      </c>
    </row>
    <row r="426">
      <c r="D426" s="79" t="inlineStr">
        <is>
          <t>VV</t>
        </is>
      </c>
      <c r="F426" s="80" t="inlineStr">
        <is>
          <t>sadzba cenníka je za meranie jedného zvodu vrátane zemného odporu</t>
        </is>
      </c>
      <c r="H426" s="101" t="n">
        <v>11</v>
      </c>
      <c r="AT426" s="1" t="inlineStr">
        <is>
          <t>VV</t>
        </is>
      </c>
      <c r="AU426" s="1" t="inlineStr">
        <is>
          <t>2</t>
        </is>
      </c>
      <c r="AV426" s="2" t="inlineStr">
        <is>
          <t>2</t>
        </is>
      </c>
      <c r="AW426" s="2" t="inlineStr">
        <is>
          <t>True</t>
        </is>
      </c>
      <c r="AX426" s="2" t="inlineStr">
        <is>
          <t>1</t>
        </is>
      </c>
      <c r="AY426" s="1" t="inlineStr">
        <is>
          <t>ROZPOCET</t>
        </is>
      </c>
    </row>
    <row r="427" ht="48" customHeight="1">
      <c r="C427" s="72" t="inlineStr">
        <is>
          <t>119</t>
        </is>
      </c>
      <c r="D427" s="72" t="inlineStr">
        <is>
          <t>K</t>
        </is>
      </c>
      <c r="E427" s="73" t="inlineStr">
        <is>
          <t>R119</t>
        </is>
      </c>
      <c r="F427" s="74" t="inlineStr">
        <is>
          <t>Vypracovanie revíznej správy o východiskovej odbornej prehliadke a skúške elektrickej inštalácie (Revízna správa elektroinštalácie sa podľa cenníka účtuje samostatne za celý revidovaný rozsah.)</t>
        </is>
      </c>
      <c r="G427" s="75" t="inlineStr">
        <is>
          <t>kpl</t>
        </is>
      </c>
      <c r="H427" s="100" t="n">
        <v>1</v>
      </c>
      <c r="I427" s="77" t="n">
        <v>70</v>
      </c>
      <c r="J427" s="77">
        <f>ROUND(I427*H427,2)</f>
        <v/>
      </c>
      <c r="K427" s="78" t="inlineStr">
        <is>
          <t>Prieskum trhu 2026</t>
        </is>
      </c>
      <c r="N427" s="46" t="inlineStr">
        <is>
          <t>základná</t>
        </is>
      </c>
      <c r="O427" s="98" t="n">
        <v>0</v>
      </c>
      <c r="P427" s="98">
        <f>O427*H427</f>
        <v/>
      </c>
      <c r="Q427" s="98" t="n">
        <v>0</v>
      </c>
      <c r="R427" s="98">
        <f>Q427*H427</f>
        <v/>
      </c>
      <c r="S427" s="98" t="n">
        <v>0</v>
      </c>
      <c r="T427" s="98">
        <f>S427*H427</f>
        <v/>
      </c>
      <c r="AR427" s="1" t="inlineStr">
        <is>
          <t>64</t>
        </is>
      </c>
      <c r="AT427" s="1" t="inlineStr">
        <is>
          <t>K</t>
        </is>
      </c>
      <c r="AU427" s="1" t="inlineStr">
        <is>
          <t>2</t>
        </is>
      </c>
      <c r="AY427" s="1" t="inlineStr">
        <is>
          <t>ROZPOCET</t>
        </is>
      </c>
      <c r="BE427" s="31">
        <f>IF(N427="základná",J427,0)</f>
        <v/>
      </c>
      <c r="BF427" s="31">
        <f>IF(N427="znížená",J427,0)</f>
        <v/>
      </c>
      <c r="BG427" s="31">
        <f>IF(N427="zákl. prenesená",J427,0)</f>
        <v/>
      </c>
      <c r="BH427" s="31">
        <f>IF(N427="zníž. prenesená",J427,0)</f>
        <v/>
      </c>
      <c r="BI427" s="31">
        <f>IF(N427="nulová",J427,0)</f>
        <v/>
      </c>
      <c r="BJ427" s="1" t="inlineStr">
        <is>
          <t>2</t>
        </is>
      </c>
      <c r="BK427" s="31">
        <f>ROUND(I427*H427,2)</f>
        <v/>
      </c>
      <c r="BL427" s="1" t="inlineStr">
        <is>
          <t>64</t>
        </is>
      </c>
      <c r="BM427" s="1" t="inlineStr">
        <is>
          <t>1094093694</t>
        </is>
      </c>
    </row>
    <row r="428">
      <c r="D428" s="79" t="inlineStr">
        <is>
          <t>VV</t>
        </is>
      </c>
      <c r="F428" s="80" t="inlineStr">
        <is>
          <t>cenník účtuje revíznu správu samostatne za celý revidovaný rozsah</t>
        </is>
      </c>
      <c r="H428" s="101" t="n">
        <v>1</v>
      </c>
      <c r="AT428" s="1" t="inlineStr">
        <is>
          <t>VV</t>
        </is>
      </c>
      <c r="AU428" s="1" t="inlineStr">
        <is>
          <t>2</t>
        </is>
      </c>
      <c r="AV428" s="2" t="inlineStr">
        <is>
          <t>2</t>
        </is>
      </c>
      <c r="AW428" s="2" t="inlineStr">
        <is>
          <t>True</t>
        </is>
      </c>
      <c r="AX428" s="2" t="inlineStr">
        <is>
          <t>1</t>
        </is>
      </c>
      <c r="AY428" s="1" t="inlineStr">
        <is>
          <t>ROZPOCET</t>
        </is>
      </c>
    </row>
    <row r="429" ht="48" customHeight="1">
      <c r="C429" s="72" t="inlineStr">
        <is>
          <t>120</t>
        </is>
      </c>
      <c r="D429" s="72" t="inlineStr">
        <is>
          <t>K</t>
        </is>
      </c>
      <c r="E429" s="73" t="inlineStr">
        <is>
          <t>R120</t>
        </is>
      </c>
      <c r="F429" s="74" t="inlineStr">
        <is>
          <t>Vypracovanie revíznej správy o východiskovej odbornej prehliadke a skúške bleskozvodu a uzemnenia (Revízna správa bleskozvodu sa podľa cenníka účtuje samostatne za celý revidovaný rozsah.)</t>
        </is>
      </c>
      <c r="G429" s="75" t="inlineStr">
        <is>
          <t>kpl</t>
        </is>
      </c>
      <c r="H429" s="100" t="n">
        <v>1</v>
      </c>
      <c r="I429" s="77" t="n">
        <v>60</v>
      </c>
      <c r="J429" s="77">
        <f>ROUND(I429*H429,2)</f>
        <v/>
      </c>
      <c r="K429" s="78" t="inlineStr">
        <is>
          <t>Prieskum trhu 2026</t>
        </is>
      </c>
      <c r="N429" s="46" t="inlineStr">
        <is>
          <t>základná</t>
        </is>
      </c>
      <c r="O429" s="98" t="n">
        <v>0</v>
      </c>
      <c r="P429" s="98">
        <f>O429*H429</f>
        <v/>
      </c>
      <c r="Q429" s="98" t="n">
        <v>0</v>
      </c>
      <c r="R429" s="98">
        <f>Q429*H429</f>
        <v/>
      </c>
      <c r="S429" s="98" t="n">
        <v>0</v>
      </c>
      <c r="T429" s="98">
        <f>S429*H429</f>
        <v/>
      </c>
      <c r="AR429" s="1" t="inlineStr">
        <is>
          <t>64</t>
        </is>
      </c>
      <c r="AT429" s="1" t="inlineStr">
        <is>
          <t>K</t>
        </is>
      </c>
      <c r="AU429" s="1" t="inlineStr">
        <is>
          <t>2</t>
        </is>
      </c>
      <c r="AY429" s="1" t="inlineStr">
        <is>
          <t>ROZPOCET</t>
        </is>
      </c>
      <c r="BE429" s="31">
        <f>IF(N429="základná",J429,0)</f>
        <v/>
      </c>
      <c r="BF429" s="31">
        <f>IF(N429="znížená",J429,0)</f>
        <v/>
      </c>
      <c r="BG429" s="31">
        <f>IF(N429="zákl. prenesená",J429,0)</f>
        <v/>
      </c>
      <c r="BH429" s="31">
        <f>IF(N429="zníž. prenesená",J429,0)</f>
        <v/>
      </c>
      <c r="BI429" s="31">
        <f>IF(N429="nulová",J429,0)</f>
        <v/>
      </c>
      <c r="BJ429" s="1" t="inlineStr">
        <is>
          <t>2</t>
        </is>
      </c>
      <c r="BK429" s="31">
        <f>ROUND(I429*H429,2)</f>
        <v/>
      </c>
      <c r="BL429" s="1" t="inlineStr">
        <is>
          <t>64</t>
        </is>
      </c>
      <c r="BM429" s="1" t="inlineStr">
        <is>
          <t>158190924</t>
        </is>
      </c>
    </row>
    <row r="430">
      <c r="D430" s="79" t="inlineStr">
        <is>
          <t>VV</t>
        </is>
      </c>
      <c r="F430" s="80" t="inlineStr">
        <is>
          <t>cenník účtuje revíznu správu samostatne za celý revidovaný rozsah</t>
        </is>
      </c>
      <c r="H430" s="101" t="n">
        <v>1</v>
      </c>
      <c r="AT430" s="1" t="inlineStr">
        <is>
          <t>VV</t>
        </is>
      </c>
      <c r="AU430" s="1" t="inlineStr">
        <is>
          <t>2</t>
        </is>
      </c>
      <c r="AV430" s="2" t="inlineStr">
        <is>
          <t>2</t>
        </is>
      </c>
      <c r="AW430" s="2" t="inlineStr">
        <is>
          <t>True</t>
        </is>
      </c>
      <c r="AX430" s="2" t="inlineStr">
        <is>
          <t>1</t>
        </is>
      </c>
      <c r="AY430" s="1" t="inlineStr">
        <is>
          <t>ROZPOCET</t>
        </is>
      </c>
    </row>
    <row r="431" ht="48" customHeight="1">
      <c r="C431" s="82" t="inlineStr">
        <is>
          <t>121</t>
        </is>
      </c>
      <c r="D431" s="82" t="inlineStr">
        <is>
          <t>M</t>
        </is>
      </c>
      <c r="E431" s="83" t="inlineStr">
        <is>
          <t>357140008000.S</t>
        </is>
      </c>
      <c r="F431" s="84" t="inlineStr">
        <is>
          <t>Rozvodnicová skriňa oceľoplechová nástenná, 3 rady po 24 moduloch, krytie IP 30 (Krytie skrine je podľa cenovej sústavy IP 30; ak projekt požaduje IP 43, cena sa upraví podľa ponuky dodávateľa.)</t>
        </is>
      </c>
      <c r="G431" s="85" t="inlineStr">
        <is>
          <t>ks</t>
        </is>
      </c>
      <c r="H431" s="102" t="n">
        <v>1</v>
      </c>
      <c r="I431" s="87" t="n">
        <v>184.51</v>
      </c>
      <c r="J431" s="87">
        <f>ROUND(I431*H431,2)</f>
        <v/>
      </c>
      <c r="K431" s="88" t="inlineStr">
        <is>
          <t>CENEKON 2026/02</t>
        </is>
      </c>
      <c r="N431" s="46" t="inlineStr">
        <is>
          <t>základná</t>
        </is>
      </c>
      <c r="O431" s="98" t="n">
        <v>0</v>
      </c>
      <c r="P431" s="98">
        <f>O431*H431</f>
        <v/>
      </c>
      <c r="Q431" s="98" t="n">
        <v>0.01425</v>
      </c>
      <c r="R431" s="98">
        <f>Q431*H431</f>
        <v/>
      </c>
      <c r="S431" s="98" t="n">
        <v>0</v>
      </c>
      <c r="T431" s="98">
        <f>S431*H431</f>
        <v/>
      </c>
      <c r="AR431" s="1" t="inlineStr">
        <is>
          <t>256</t>
        </is>
      </c>
      <c r="AT431" s="1" t="inlineStr">
        <is>
          <t>M</t>
        </is>
      </c>
      <c r="AU431" s="1" t="inlineStr">
        <is>
          <t>2</t>
        </is>
      </c>
      <c r="AY431" s="1" t="inlineStr">
        <is>
          <t>ROZPOCET</t>
        </is>
      </c>
      <c r="BE431" s="31">
        <f>IF(N431="základná",J431,0)</f>
        <v/>
      </c>
      <c r="BF431" s="31">
        <f>IF(N431="znížená",J431,0)</f>
        <v/>
      </c>
      <c r="BG431" s="31">
        <f>IF(N431="zákl. prenesená",J431,0)</f>
        <v/>
      </c>
      <c r="BH431" s="31">
        <f>IF(N431="zníž. prenesená",J431,0)</f>
        <v/>
      </c>
      <c r="BI431" s="31">
        <f>IF(N431="nulová",J431,0)</f>
        <v/>
      </c>
      <c r="BJ431" s="1" t="inlineStr">
        <is>
          <t>2</t>
        </is>
      </c>
      <c r="BK431" s="31">
        <f>ROUND(I431*H431,2)</f>
        <v/>
      </c>
      <c r="BL431" s="1" t="inlineStr">
        <is>
          <t>64</t>
        </is>
      </c>
      <c r="BM431" s="1" t="inlineStr">
        <is>
          <t>-2054123665</t>
        </is>
      </c>
    </row>
    <row r="432">
      <c r="D432" s="79" t="inlineStr">
        <is>
          <t>VV</t>
        </is>
      </c>
      <c r="F432" s="80" t="inlineStr">
        <is>
          <t>dodávka k montáži rozvádzača výťahu: 1 ks</t>
        </is>
      </c>
      <c r="H432" s="101" t="n">
        <v>1</v>
      </c>
      <c r="AT432" s="1" t="inlineStr">
        <is>
          <t>VV</t>
        </is>
      </c>
      <c r="AU432" s="1" t="inlineStr">
        <is>
          <t>2</t>
        </is>
      </c>
      <c r="AV432" s="2" t="inlineStr">
        <is>
          <t>2</t>
        </is>
      </c>
      <c r="AW432" s="2" t="inlineStr">
        <is>
          <t>True</t>
        </is>
      </c>
      <c r="AX432" s="2" t="inlineStr">
        <is>
          <t>1</t>
        </is>
      </c>
      <c r="AY432" s="1" t="inlineStr">
        <is>
          <t>ROZPOCET</t>
        </is>
      </c>
    </row>
    <row r="433" ht="36" customHeight="1">
      <c r="C433" s="72" t="inlineStr">
        <is>
          <t>122</t>
        </is>
      </c>
      <c r="D433" s="72" t="inlineStr">
        <is>
          <t>K</t>
        </is>
      </c>
      <c r="E433" s="73" t="inlineStr">
        <is>
          <t>210220800.S</t>
        </is>
      </c>
      <c r="F433" s="74" t="inlineStr">
        <is>
          <t>Uzemňovacie a zachytávacie vedenie na povrchu, AlMgSi drôt Ø 8-10 mm - zachytávacia sústava na streche</t>
        </is>
      </c>
      <c r="G433" s="75" t="inlineStr">
        <is>
          <t>m</t>
        </is>
      </c>
      <c r="H433" s="100" t="n">
        <v>433.8</v>
      </c>
      <c r="I433" s="77" t="n">
        <v>3.14</v>
      </c>
      <c r="J433" s="77">
        <f>ROUND(I433*H433,2)</f>
        <v/>
      </c>
      <c r="K433" s="78" t="inlineStr">
        <is>
          <t>CENEKON 2026/02</t>
        </is>
      </c>
      <c r="N433" s="46" t="inlineStr">
        <is>
          <t>základná</t>
        </is>
      </c>
      <c r="O433" s="98" t="n">
        <v>0</v>
      </c>
      <c r="P433" s="98">
        <f>O433*H433</f>
        <v/>
      </c>
      <c r="Q433" s="98" t="n">
        <v>0</v>
      </c>
      <c r="R433" s="98">
        <f>Q433*H433</f>
        <v/>
      </c>
      <c r="S433" s="98" t="n">
        <v>0</v>
      </c>
      <c r="T433" s="98">
        <f>S433*H433</f>
        <v/>
      </c>
      <c r="AR433" s="1" t="inlineStr">
        <is>
          <t>64</t>
        </is>
      </c>
      <c r="AT433" s="1" t="inlineStr">
        <is>
          <t>K</t>
        </is>
      </c>
      <c r="AU433" s="1" t="inlineStr">
        <is>
          <t>2</t>
        </is>
      </c>
      <c r="AY433" s="1" t="inlineStr">
        <is>
          <t>ROZPOCET</t>
        </is>
      </c>
      <c r="BE433" s="31">
        <f>IF(N433="základná",J433,0)</f>
        <v/>
      </c>
      <c r="BF433" s="31">
        <f>IF(N433="znížená",J433,0)</f>
        <v/>
      </c>
      <c r="BG433" s="31">
        <f>IF(N433="zákl. prenesená",J433,0)</f>
        <v/>
      </c>
      <c r="BH433" s="31">
        <f>IF(N433="zníž. prenesená",J433,0)</f>
        <v/>
      </c>
      <c r="BI433" s="31">
        <f>IF(N433="nulová",J433,0)</f>
        <v/>
      </c>
      <c r="BJ433" s="1" t="inlineStr">
        <is>
          <t>2</t>
        </is>
      </c>
      <c r="BK433" s="31">
        <f>ROUND(I433*H433,2)</f>
        <v/>
      </c>
      <c r="BL433" s="1" t="inlineStr">
        <is>
          <t>64</t>
        </is>
      </c>
      <c r="BM433" s="1" t="inlineStr">
        <is>
          <t>2124500631</t>
        </is>
      </c>
    </row>
    <row r="434">
      <c r="D434" s="79" t="inlineStr">
        <is>
          <t>VV</t>
        </is>
      </c>
      <c r="F434" s="80" t="inlineStr">
        <is>
          <t>V-EL-010: odmerané z výkresu 209 farebným rozborom kresby zachytávacej sústavy</t>
        </is>
      </c>
      <c r="AT434" s="1" t="inlineStr">
        <is>
          <t>VV</t>
        </is>
      </c>
      <c r="AU434" s="1" t="inlineStr">
        <is>
          <t>2</t>
        </is>
      </c>
      <c r="AV434" s="2" t="inlineStr">
        <is>
          <t>2</t>
        </is>
      </c>
      <c r="AW434" s="2" t="inlineStr">
        <is>
          <t>True</t>
        </is>
      </c>
      <c r="AX434" s="2" t="inlineStr">
        <is>
          <t>0</t>
        </is>
      </c>
      <c r="AY434" s="1" t="inlineStr">
        <is>
          <t>ROZPOCET</t>
        </is>
      </c>
    </row>
    <row r="435">
      <c r="D435" s="79" t="inlineStr">
        <is>
          <t>VV</t>
        </is>
      </c>
      <c r="F435" s="80" t="inlineStr">
        <is>
          <t>obvod atiky 2 x (44,30 + 20,00) = 128,60 m</t>
        </is>
      </c>
      <c r="AT435" s="1" t="inlineStr">
        <is>
          <t>VV</t>
        </is>
      </c>
      <c r="AU435" s="1" t="inlineStr">
        <is>
          <t>2</t>
        </is>
      </c>
      <c r="AV435" s="2" t="inlineStr">
        <is>
          <t>2</t>
        </is>
      </c>
      <c r="AW435" s="2" t="inlineStr">
        <is>
          <t>True</t>
        </is>
      </c>
      <c r="AX435" s="2" t="inlineStr">
        <is>
          <t>0</t>
        </is>
      </c>
      <c r="AY435" s="1" t="inlineStr">
        <is>
          <t>ROZPOCET</t>
        </is>
      </c>
    </row>
    <row r="436">
      <c r="D436" s="79" t="inlineStr">
        <is>
          <t>VV</t>
        </is>
      </c>
      <c r="F436" s="80" t="inlineStr">
        <is>
          <t>mreža na streche a prepoje: 305,20 m</t>
        </is>
      </c>
      <c r="AT436" s="1" t="inlineStr">
        <is>
          <t>VV</t>
        </is>
      </c>
      <c r="AU436" s="1" t="inlineStr">
        <is>
          <t>2</t>
        </is>
      </c>
      <c r="AV436" s="2" t="inlineStr">
        <is>
          <t>2</t>
        </is>
      </c>
      <c r="AW436" s="2" t="inlineStr">
        <is>
          <t>True</t>
        </is>
      </c>
      <c r="AX436" s="2" t="inlineStr">
        <is>
          <t>0</t>
        </is>
      </c>
      <c r="AY436" s="1" t="inlineStr">
        <is>
          <t>ROZPOCET</t>
        </is>
      </c>
    </row>
    <row r="437">
      <c r="D437" s="79" t="inlineStr">
        <is>
          <t>VV</t>
        </is>
      </c>
      <c r="F437" s="80" t="inlineStr">
        <is>
          <t>spolu 433,80</t>
        </is>
      </c>
      <c r="H437" s="101" t="n">
        <v>433.8</v>
      </c>
      <c r="AT437" s="1" t="inlineStr">
        <is>
          <t>VV</t>
        </is>
      </c>
      <c r="AU437" s="1" t="inlineStr">
        <is>
          <t>2</t>
        </is>
      </c>
      <c r="AV437" s="2" t="inlineStr">
        <is>
          <t>2</t>
        </is>
      </c>
      <c r="AW437" s="2" t="inlineStr">
        <is>
          <t>True</t>
        </is>
      </c>
      <c r="AX437" s="2" t="inlineStr">
        <is>
          <t>1</t>
        </is>
      </c>
      <c r="AY437" s="1" t="inlineStr">
        <is>
          <t>ROZPOCET</t>
        </is>
      </c>
    </row>
    <row r="438" ht="24" customHeight="1">
      <c r="C438" s="72" t="inlineStr">
        <is>
          <t>123</t>
        </is>
      </c>
      <c r="D438" s="72" t="inlineStr">
        <is>
          <t>K</t>
        </is>
      </c>
      <c r="E438" s="73" t="inlineStr">
        <is>
          <t>210220101.S</t>
        </is>
      </c>
      <c r="F438" s="74" t="inlineStr">
        <is>
          <t>Podpery vedenia FeZn na plochú strechu PV21</t>
        </is>
      </c>
      <c r="G438" s="75" t="inlineStr">
        <is>
          <t>ks</t>
        </is>
      </c>
      <c r="H438" s="100" t="n">
        <v>434</v>
      </c>
      <c r="I438" s="77" t="n">
        <v>1.76</v>
      </c>
      <c r="J438" s="77">
        <f>ROUND(I438*H438,2)</f>
        <v/>
      </c>
      <c r="K438" s="78" t="inlineStr">
        <is>
          <t>CENEKON 2026/02</t>
        </is>
      </c>
      <c r="N438" s="46" t="inlineStr">
        <is>
          <t>základná</t>
        </is>
      </c>
      <c r="O438" s="98" t="n">
        <v>0</v>
      </c>
      <c r="P438" s="98">
        <f>O438*H438</f>
        <v/>
      </c>
      <c r="Q438" s="98" t="n">
        <v>0</v>
      </c>
      <c r="R438" s="98">
        <f>Q438*H438</f>
        <v/>
      </c>
      <c r="S438" s="98" t="n">
        <v>0</v>
      </c>
      <c r="T438" s="98">
        <f>S438*H438</f>
        <v/>
      </c>
      <c r="AR438" s="1" t="inlineStr">
        <is>
          <t>64</t>
        </is>
      </c>
      <c r="AT438" s="1" t="inlineStr">
        <is>
          <t>K</t>
        </is>
      </c>
      <c r="AU438" s="1" t="inlineStr">
        <is>
          <t>2</t>
        </is>
      </c>
      <c r="AY438" s="1" t="inlineStr">
        <is>
          <t>ROZPOCET</t>
        </is>
      </c>
      <c r="BE438" s="31">
        <f>IF(N438="základná",J438,0)</f>
        <v/>
      </c>
      <c r="BF438" s="31">
        <f>IF(N438="znížená",J438,0)</f>
        <v/>
      </c>
      <c r="BG438" s="31">
        <f>IF(N438="zákl. prenesená",J438,0)</f>
        <v/>
      </c>
      <c r="BH438" s="31">
        <f>IF(N438="zníž. prenesená",J438,0)</f>
        <v/>
      </c>
      <c r="BI438" s="31">
        <f>IF(N438="nulová",J438,0)</f>
        <v/>
      </c>
      <c r="BJ438" s="1" t="inlineStr">
        <is>
          <t>2</t>
        </is>
      </c>
      <c r="BK438" s="31">
        <f>ROUND(I438*H438,2)</f>
        <v/>
      </c>
      <c r="BL438" s="1" t="inlineStr">
        <is>
          <t>64</t>
        </is>
      </c>
      <c r="BM438" s="1" t="inlineStr">
        <is>
          <t>-975980263</t>
        </is>
      </c>
    </row>
    <row r="439">
      <c r="D439" s="79" t="inlineStr">
        <is>
          <t>VV</t>
        </is>
      </c>
      <c r="F439" s="80" t="inlineStr">
        <is>
          <t>rozostup podpier 1,0 m na 433,80 m zachytávacieho vedenia = 434 ks</t>
        </is>
      </c>
      <c r="H439" s="101" t="n">
        <v>434</v>
      </c>
      <c r="AT439" s="1" t="inlineStr">
        <is>
          <t>VV</t>
        </is>
      </c>
      <c r="AU439" s="1" t="inlineStr">
        <is>
          <t>2</t>
        </is>
      </c>
      <c r="AV439" s="2" t="inlineStr">
        <is>
          <t>2</t>
        </is>
      </c>
      <c r="AW439" s="2" t="inlineStr">
        <is>
          <t>True</t>
        </is>
      </c>
      <c r="AX439" s="2" t="inlineStr">
        <is>
          <t>1</t>
        </is>
      </c>
      <c r="AY439" s="1" t="inlineStr">
        <is>
          <t>ROZPOCET</t>
        </is>
      </c>
    </row>
    <row r="440" ht="24" customHeight="1">
      <c r="C440" s="72" t="inlineStr">
        <is>
          <t>124</t>
        </is>
      </c>
      <c r="D440" s="72" t="inlineStr">
        <is>
          <t>K</t>
        </is>
      </c>
      <c r="E440" s="73" t="inlineStr">
        <is>
          <t>210220202.S</t>
        </is>
      </c>
      <c r="F440" s="74" t="inlineStr">
        <is>
          <t>Zachytávacia tyč FeZn k oceľovému podstavcu - montáž</t>
        </is>
      </c>
      <c r="G440" s="75" t="inlineStr">
        <is>
          <t>ks</t>
        </is>
      </c>
      <c r="H440" s="100" t="n">
        <v>3</v>
      </c>
      <c r="I440" s="77" t="n">
        <v>10.09</v>
      </c>
      <c r="J440" s="77">
        <f>ROUND(I440*H440,2)</f>
        <v/>
      </c>
      <c r="K440" s="78" t="inlineStr">
        <is>
          <t>CENEKON 2026/02</t>
        </is>
      </c>
      <c r="N440" s="46" t="inlineStr">
        <is>
          <t>základná</t>
        </is>
      </c>
      <c r="O440" s="98" t="n">
        <v>0</v>
      </c>
      <c r="P440" s="98">
        <f>O440*H440</f>
        <v/>
      </c>
      <c r="Q440" s="98" t="n">
        <v>0</v>
      </c>
      <c r="R440" s="98">
        <f>Q440*H440</f>
        <v/>
      </c>
      <c r="S440" s="98" t="n">
        <v>0</v>
      </c>
      <c r="T440" s="98">
        <f>S440*H440</f>
        <v/>
      </c>
      <c r="AR440" s="1" t="inlineStr">
        <is>
          <t>64</t>
        </is>
      </c>
      <c r="AT440" s="1" t="inlineStr">
        <is>
          <t>K</t>
        </is>
      </c>
      <c r="AU440" s="1" t="inlineStr">
        <is>
          <t>2</t>
        </is>
      </c>
      <c r="AY440" s="1" t="inlineStr">
        <is>
          <t>ROZPOCET</t>
        </is>
      </c>
      <c r="BE440" s="31">
        <f>IF(N440="základná",J440,0)</f>
        <v/>
      </c>
      <c r="BF440" s="31">
        <f>IF(N440="znížená",J440,0)</f>
        <v/>
      </c>
      <c r="BG440" s="31">
        <f>IF(N440="zákl. prenesená",J440,0)</f>
        <v/>
      </c>
      <c r="BH440" s="31">
        <f>IF(N440="zníž. prenesená",J440,0)</f>
        <v/>
      </c>
      <c r="BI440" s="31">
        <f>IF(N440="nulová",J440,0)</f>
        <v/>
      </c>
      <c r="BJ440" s="1" t="inlineStr">
        <is>
          <t>2</t>
        </is>
      </c>
      <c r="BK440" s="31">
        <f>ROUND(I440*H440,2)</f>
        <v/>
      </c>
      <c r="BL440" s="1" t="inlineStr">
        <is>
          <t>64</t>
        </is>
      </c>
      <c r="BM440" s="1" t="inlineStr">
        <is>
          <t>-1056652374</t>
        </is>
      </c>
    </row>
    <row r="441">
      <c r="D441" s="79" t="inlineStr">
        <is>
          <t>VV</t>
        </is>
      </c>
      <c r="F441" s="80" t="inlineStr">
        <is>
          <t>3 zachytávacie tyče JD30 podľa výkresu 209</t>
        </is>
      </c>
      <c r="H441" s="101" t="n">
        <v>3</v>
      </c>
      <c r="AT441" s="1" t="inlineStr">
        <is>
          <t>VV</t>
        </is>
      </c>
      <c r="AU441" s="1" t="inlineStr">
        <is>
          <t>2</t>
        </is>
      </c>
      <c r="AV441" s="2" t="inlineStr">
        <is>
          <t>2</t>
        </is>
      </c>
      <c r="AW441" s="2" t="inlineStr">
        <is>
          <t>True</t>
        </is>
      </c>
      <c r="AX441" s="2" t="inlineStr">
        <is>
          <t>1</t>
        </is>
      </c>
      <c r="AY441" s="1" t="inlineStr">
        <is>
          <t>ROZPOCET</t>
        </is>
      </c>
    </row>
    <row r="442" ht="24" customHeight="1">
      <c r="C442" s="82" t="inlineStr">
        <is>
          <t>125</t>
        </is>
      </c>
      <c r="D442" s="82" t="inlineStr">
        <is>
          <t>M</t>
        </is>
      </c>
      <c r="E442" s="83" t="inlineStr">
        <is>
          <t>66679842</t>
        </is>
      </c>
      <c r="F442" s="84" t="inlineStr">
        <is>
          <t>Tyč zachytávacia JP 30, dĺžka 3,0 m, FeZn, bez osadenia</t>
        </is>
      </c>
      <c r="G442" s="85" t="inlineStr">
        <is>
          <t>ks</t>
        </is>
      </c>
      <c r="H442" s="102" t="n">
        <v>3</v>
      </c>
      <c r="I442" s="87" t="n">
        <v>43.29</v>
      </c>
      <c r="J442" s="87">
        <f>ROUND(I442*H442,2)</f>
        <v/>
      </c>
      <c r="K442" s="88" t="inlineStr">
        <is>
          <t>CENEKON 2026/02 - MO</t>
        </is>
      </c>
      <c r="N442" s="46" t="inlineStr">
        <is>
          <t>základná</t>
        </is>
      </c>
      <c r="O442" s="98" t="n">
        <v>0</v>
      </c>
      <c r="P442" s="98">
        <f>O442*H442</f>
        <v/>
      </c>
      <c r="Q442" s="98" t="n">
        <v>0.00427</v>
      </c>
      <c r="R442" s="98">
        <f>Q442*H442</f>
        <v/>
      </c>
      <c r="S442" s="98" t="n">
        <v>0</v>
      </c>
      <c r="T442" s="98">
        <f>S442*H442</f>
        <v/>
      </c>
      <c r="AR442" s="1" t="inlineStr">
        <is>
          <t>256</t>
        </is>
      </c>
      <c r="AT442" s="1" t="inlineStr">
        <is>
          <t>M</t>
        </is>
      </c>
      <c r="AU442" s="1" t="inlineStr">
        <is>
          <t>2</t>
        </is>
      </c>
      <c r="AY442" s="1" t="inlineStr">
        <is>
          <t>ROZPOCET</t>
        </is>
      </c>
      <c r="BE442" s="31">
        <f>IF(N442="základná",J442,0)</f>
        <v/>
      </c>
      <c r="BF442" s="31">
        <f>IF(N442="znížená",J442,0)</f>
        <v/>
      </c>
      <c r="BG442" s="31">
        <f>IF(N442="zákl. prenesená",J442,0)</f>
        <v/>
      </c>
      <c r="BH442" s="31">
        <f>IF(N442="zníž. prenesená",J442,0)</f>
        <v/>
      </c>
      <c r="BI442" s="31">
        <f>IF(N442="nulová",J442,0)</f>
        <v/>
      </c>
      <c r="BJ442" s="1" t="inlineStr">
        <is>
          <t>2</t>
        </is>
      </c>
      <c r="BK442" s="31">
        <f>ROUND(I442*H442,2)</f>
        <v/>
      </c>
      <c r="BL442" s="1" t="inlineStr">
        <is>
          <t>64</t>
        </is>
      </c>
      <c r="BM442" s="1" t="inlineStr">
        <is>
          <t>-1930085745</t>
        </is>
      </c>
    </row>
    <row r="443">
      <c r="D443" s="79" t="inlineStr">
        <is>
          <t>VV</t>
        </is>
      </c>
      <c r="F443" s="80" t="inlineStr">
        <is>
          <t>dodávka k montážnej položke, 3 ks</t>
        </is>
      </c>
      <c r="H443" s="101" t="n">
        <v>3</v>
      </c>
      <c r="AT443" s="1" t="inlineStr">
        <is>
          <t>VV</t>
        </is>
      </c>
      <c r="AU443" s="1" t="inlineStr">
        <is>
          <t>2</t>
        </is>
      </c>
      <c r="AV443" s="2" t="inlineStr">
        <is>
          <t>2</t>
        </is>
      </c>
      <c r="AW443" s="2" t="inlineStr">
        <is>
          <t>True</t>
        </is>
      </c>
      <c r="AX443" s="2" t="inlineStr">
        <is>
          <t>1</t>
        </is>
      </c>
      <c r="AY443" s="1" t="inlineStr">
        <is>
          <t>ROZPOCET</t>
        </is>
      </c>
    </row>
    <row r="444" ht="36" customHeight="1">
      <c r="C444" s="72" t="inlineStr">
        <is>
          <t>126</t>
        </is>
      </c>
      <c r="D444" s="72" t="inlineStr">
        <is>
          <t>K</t>
        </is>
      </c>
      <c r="E444" s="73" t="inlineStr">
        <is>
          <t>210220240.S</t>
        </is>
      </c>
      <c r="F444" s="74" t="inlineStr">
        <is>
          <t>Svorka FeZn k zachytávacej, uzemňovacej tyči SJ - pripojenie zachytávacej tyče na zachytávaciu sústavu</t>
        </is>
      </c>
      <c r="G444" s="75" t="inlineStr">
        <is>
          <t>ks</t>
        </is>
      </c>
      <c r="H444" s="100" t="n">
        <v>3</v>
      </c>
      <c r="I444" s="77" t="n">
        <v>4.03</v>
      </c>
      <c r="J444" s="77">
        <f>ROUND(I444*H444,2)</f>
        <v/>
      </c>
      <c r="K444" s="78" t="inlineStr">
        <is>
          <t>CENEKON 2026/02</t>
        </is>
      </c>
      <c r="N444" s="46" t="inlineStr">
        <is>
          <t>základná</t>
        </is>
      </c>
      <c r="O444" s="98" t="n">
        <v>0</v>
      </c>
      <c r="P444" s="98">
        <f>O444*H444</f>
        <v/>
      </c>
      <c r="Q444" s="98" t="n">
        <v>0</v>
      </c>
      <c r="R444" s="98">
        <f>Q444*H444</f>
        <v/>
      </c>
      <c r="S444" s="98" t="n">
        <v>0</v>
      </c>
      <c r="T444" s="98">
        <f>S444*H444</f>
        <v/>
      </c>
      <c r="AR444" s="1" t="inlineStr">
        <is>
          <t>64</t>
        </is>
      </c>
      <c r="AT444" s="1" t="inlineStr">
        <is>
          <t>K</t>
        </is>
      </c>
      <c r="AU444" s="1" t="inlineStr">
        <is>
          <t>2</t>
        </is>
      </c>
      <c r="AY444" s="1" t="inlineStr">
        <is>
          <t>ROZPOCET</t>
        </is>
      </c>
      <c r="BE444" s="31">
        <f>IF(N444="základná",J444,0)</f>
        <v/>
      </c>
      <c r="BF444" s="31">
        <f>IF(N444="znížená",J444,0)</f>
        <v/>
      </c>
      <c r="BG444" s="31">
        <f>IF(N444="zákl. prenesená",J444,0)</f>
        <v/>
      </c>
      <c r="BH444" s="31">
        <f>IF(N444="zníž. prenesená",J444,0)</f>
        <v/>
      </c>
      <c r="BI444" s="31">
        <f>IF(N444="nulová",J444,0)</f>
        <v/>
      </c>
      <c r="BJ444" s="1" t="inlineStr">
        <is>
          <t>2</t>
        </is>
      </c>
      <c r="BK444" s="31">
        <f>ROUND(I444*H444,2)</f>
        <v/>
      </c>
      <c r="BL444" s="1" t="inlineStr">
        <is>
          <t>64</t>
        </is>
      </c>
      <c r="BM444" s="1" t="inlineStr">
        <is>
          <t>151953876</t>
        </is>
      </c>
    </row>
    <row r="445">
      <c r="D445" s="79" t="inlineStr">
        <is>
          <t>VV</t>
        </is>
      </c>
      <c r="F445" s="80" t="inlineStr">
        <is>
          <t>1 svorka na zachytávaciu tyč x 3 tyče = 3 ks</t>
        </is>
      </c>
      <c r="H445" s="101" t="n">
        <v>3</v>
      </c>
      <c r="AT445" s="1" t="inlineStr">
        <is>
          <t>VV</t>
        </is>
      </c>
      <c r="AU445" s="1" t="inlineStr">
        <is>
          <t>2</t>
        </is>
      </c>
      <c r="AV445" s="2" t="inlineStr">
        <is>
          <t>2</t>
        </is>
      </c>
      <c r="AW445" s="2" t="inlineStr">
        <is>
          <t>True</t>
        </is>
      </c>
      <c r="AX445" s="2" t="inlineStr">
        <is>
          <t>1</t>
        </is>
      </c>
      <c r="AY445" s="1" t="inlineStr">
        <is>
          <t>ROZPOCET</t>
        </is>
      </c>
    </row>
    <row r="446" ht="24" customHeight="1">
      <c r="C446" s="82" t="inlineStr">
        <is>
          <t>127</t>
        </is>
      </c>
      <c r="D446" s="82" t="inlineStr">
        <is>
          <t>M</t>
        </is>
      </c>
      <c r="E446" s="83" t="inlineStr">
        <is>
          <t>354410002100.S</t>
        </is>
      </c>
      <c r="F446" s="84" t="inlineStr">
        <is>
          <t>Svorka FeZn k zachytávacej tyči označenie SJ 3F</t>
        </is>
      </c>
      <c r="G446" s="85" t="inlineStr">
        <is>
          <t>ks</t>
        </is>
      </c>
      <c r="H446" s="102" t="n">
        <v>3</v>
      </c>
      <c r="I446" s="87" t="n">
        <v>11.51</v>
      </c>
      <c r="J446" s="87">
        <f>ROUND(I446*H446,2)</f>
        <v/>
      </c>
      <c r="K446" s="88" t="inlineStr">
        <is>
          <t>CENEKON 2026/02</t>
        </is>
      </c>
      <c r="N446" s="46" t="inlineStr">
        <is>
          <t>základná</t>
        </is>
      </c>
      <c r="O446" s="98" t="n">
        <v>0</v>
      </c>
      <c r="P446" s="98">
        <f>O446*H446</f>
        <v/>
      </c>
      <c r="Q446" s="98" t="n">
        <v>0.00017</v>
      </c>
      <c r="R446" s="98">
        <f>Q446*H446</f>
        <v/>
      </c>
      <c r="S446" s="98" t="n">
        <v>0</v>
      </c>
      <c r="T446" s="98">
        <f>S446*H446</f>
        <v/>
      </c>
      <c r="AR446" s="1" t="inlineStr">
        <is>
          <t>256</t>
        </is>
      </c>
      <c r="AT446" s="1" t="inlineStr">
        <is>
          <t>M</t>
        </is>
      </c>
      <c r="AU446" s="1" t="inlineStr">
        <is>
          <t>2</t>
        </is>
      </c>
      <c r="AY446" s="1" t="inlineStr">
        <is>
          <t>ROZPOCET</t>
        </is>
      </c>
      <c r="BE446" s="31">
        <f>IF(N446="základná",J446,0)</f>
        <v/>
      </c>
      <c r="BF446" s="31">
        <f>IF(N446="znížená",J446,0)</f>
        <v/>
      </c>
      <c r="BG446" s="31">
        <f>IF(N446="zákl. prenesená",J446,0)</f>
        <v/>
      </c>
      <c r="BH446" s="31">
        <f>IF(N446="zníž. prenesená",J446,0)</f>
        <v/>
      </c>
      <c r="BI446" s="31">
        <f>IF(N446="nulová",J446,0)</f>
        <v/>
      </c>
      <c r="BJ446" s="1" t="inlineStr">
        <is>
          <t>2</t>
        </is>
      </c>
      <c r="BK446" s="31">
        <f>ROUND(I446*H446,2)</f>
        <v/>
      </c>
      <c r="BL446" s="1" t="inlineStr">
        <is>
          <t>64</t>
        </is>
      </c>
      <c r="BM446" s="1" t="inlineStr">
        <is>
          <t>-86357588</t>
        </is>
      </c>
    </row>
    <row r="447">
      <c r="D447" s="79" t="inlineStr">
        <is>
          <t>VV</t>
        </is>
      </c>
      <c r="F447" s="80" t="inlineStr">
        <is>
          <t>dodávka k montážnej položke P-131c = 3 ks</t>
        </is>
      </c>
      <c r="H447" s="101" t="n">
        <v>3</v>
      </c>
      <c r="AT447" s="1" t="inlineStr">
        <is>
          <t>VV</t>
        </is>
      </c>
      <c r="AU447" s="1" t="inlineStr">
        <is>
          <t>2</t>
        </is>
      </c>
      <c r="AV447" s="2" t="inlineStr">
        <is>
          <t>2</t>
        </is>
      </c>
      <c r="AW447" s="2" t="inlineStr">
        <is>
          <t>True</t>
        </is>
      </c>
      <c r="AX447" s="2" t="inlineStr">
        <is>
          <t>1</t>
        </is>
      </c>
      <c r="AY447" s="1" t="inlineStr">
        <is>
          <t>ROZPOCET</t>
        </is>
      </c>
    </row>
    <row r="448" ht="24" customHeight="1">
      <c r="C448" s="72" t="inlineStr">
        <is>
          <t>128</t>
        </is>
      </c>
      <c r="D448" s="72" t="inlineStr">
        <is>
          <t>K</t>
        </is>
      </c>
      <c r="E448" s="73" t="inlineStr">
        <is>
          <t>210220210.S</t>
        </is>
      </c>
      <c r="F448" s="74" t="inlineStr">
        <is>
          <t>Podstavec betónový k zachytávacej tyči</t>
        </is>
      </c>
      <c r="G448" s="75" t="inlineStr">
        <is>
          <t>ks</t>
        </is>
      </c>
      <c r="H448" s="100" t="n">
        <v>3</v>
      </c>
      <c r="I448" s="77" t="n">
        <v>12.07</v>
      </c>
      <c r="J448" s="77">
        <f>ROUND(I448*H448,2)</f>
        <v/>
      </c>
      <c r="K448" s="78" t="inlineStr">
        <is>
          <t>CENEKON 2026/02</t>
        </is>
      </c>
      <c r="N448" s="46" t="inlineStr">
        <is>
          <t>základná</t>
        </is>
      </c>
      <c r="O448" s="98" t="n">
        <v>0</v>
      </c>
      <c r="P448" s="98">
        <f>O448*H448</f>
        <v/>
      </c>
      <c r="Q448" s="98" t="n">
        <v>0</v>
      </c>
      <c r="R448" s="98">
        <f>Q448*H448</f>
        <v/>
      </c>
      <c r="S448" s="98" t="n">
        <v>0</v>
      </c>
      <c r="T448" s="98">
        <f>S448*H448</f>
        <v/>
      </c>
      <c r="AR448" s="1" t="inlineStr">
        <is>
          <t>64</t>
        </is>
      </c>
      <c r="AT448" s="1" t="inlineStr">
        <is>
          <t>K</t>
        </is>
      </c>
      <c r="AU448" s="1" t="inlineStr">
        <is>
          <t>2</t>
        </is>
      </c>
      <c r="AY448" s="1" t="inlineStr">
        <is>
          <t>ROZPOCET</t>
        </is>
      </c>
      <c r="BE448" s="31">
        <f>IF(N448="základná",J448,0)</f>
        <v/>
      </c>
      <c r="BF448" s="31">
        <f>IF(N448="znížená",J448,0)</f>
        <v/>
      </c>
      <c r="BG448" s="31">
        <f>IF(N448="zákl. prenesená",J448,0)</f>
        <v/>
      </c>
      <c r="BH448" s="31">
        <f>IF(N448="zníž. prenesená",J448,0)</f>
        <v/>
      </c>
      <c r="BI448" s="31">
        <f>IF(N448="nulová",J448,0)</f>
        <v/>
      </c>
      <c r="BJ448" s="1" t="inlineStr">
        <is>
          <t>2</t>
        </is>
      </c>
      <c r="BK448" s="31">
        <f>ROUND(I448*H448,2)</f>
        <v/>
      </c>
      <c r="BL448" s="1" t="inlineStr">
        <is>
          <t>64</t>
        </is>
      </c>
      <c r="BM448" s="1" t="inlineStr">
        <is>
          <t>796691457</t>
        </is>
      </c>
    </row>
    <row r="449">
      <c r="D449" s="79" t="inlineStr">
        <is>
          <t>VV</t>
        </is>
      </c>
      <c r="F449" s="80" t="inlineStr">
        <is>
          <t>1 ks na každú z 3 zachytávacích tyčí</t>
        </is>
      </c>
      <c r="H449" s="101" t="n">
        <v>3</v>
      </c>
      <c r="AT449" s="1" t="inlineStr">
        <is>
          <t>VV</t>
        </is>
      </c>
      <c r="AU449" s="1" t="inlineStr">
        <is>
          <t>2</t>
        </is>
      </c>
      <c r="AV449" s="2" t="inlineStr">
        <is>
          <t>2</t>
        </is>
      </c>
      <c r="AW449" s="2" t="inlineStr">
        <is>
          <t>True</t>
        </is>
      </c>
      <c r="AX449" s="2" t="inlineStr">
        <is>
          <t>1</t>
        </is>
      </c>
      <c r="AY449" s="1" t="inlineStr">
        <is>
          <t>ROZPOCET</t>
        </is>
      </c>
    </row>
    <row r="450" ht="24" customHeight="1">
      <c r="C450" s="72" t="inlineStr">
        <is>
          <t>129</t>
        </is>
      </c>
      <c r="D450" s="72" t="inlineStr">
        <is>
          <t>K</t>
        </is>
      </c>
      <c r="E450" s="73" t="inlineStr">
        <is>
          <t>210220800.S</t>
        </is>
      </c>
      <c r="F450" s="74" t="inlineStr">
        <is>
          <t>Uzemňovacie a zachytávacie vedenie na povrchu, AlMgSi drôt Ø 8-10 mm - zvody v zatepľovacom systéme</t>
        </is>
      </c>
      <c r="G450" s="75" t="inlineStr">
        <is>
          <t>m</t>
        </is>
      </c>
      <c r="H450" s="100" t="n">
        <v>172.7</v>
      </c>
      <c r="I450" s="77" t="n">
        <v>3.14</v>
      </c>
      <c r="J450" s="77">
        <f>ROUND(I450*H450,2)</f>
        <v/>
      </c>
      <c r="K450" s="78" t="inlineStr">
        <is>
          <t>CENEKON 2026/02</t>
        </is>
      </c>
      <c r="N450" s="46" t="inlineStr">
        <is>
          <t>základná</t>
        </is>
      </c>
      <c r="O450" s="98" t="n">
        <v>0</v>
      </c>
      <c r="P450" s="98">
        <f>O450*H450</f>
        <v/>
      </c>
      <c r="Q450" s="98" t="n">
        <v>0</v>
      </c>
      <c r="R450" s="98">
        <f>Q450*H450</f>
        <v/>
      </c>
      <c r="S450" s="98" t="n">
        <v>0</v>
      </c>
      <c r="T450" s="98">
        <f>S450*H450</f>
        <v/>
      </c>
      <c r="AR450" s="1" t="inlineStr">
        <is>
          <t>64</t>
        </is>
      </c>
      <c r="AT450" s="1" t="inlineStr">
        <is>
          <t>K</t>
        </is>
      </c>
      <c r="AU450" s="1" t="inlineStr">
        <is>
          <t>2</t>
        </is>
      </c>
      <c r="AY450" s="1" t="inlineStr">
        <is>
          <t>ROZPOCET</t>
        </is>
      </c>
      <c r="BE450" s="31">
        <f>IF(N450="základná",J450,0)</f>
        <v/>
      </c>
      <c r="BF450" s="31">
        <f>IF(N450="znížená",J450,0)</f>
        <v/>
      </c>
      <c r="BG450" s="31">
        <f>IF(N450="zákl. prenesená",J450,0)</f>
        <v/>
      </c>
      <c r="BH450" s="31">
        <f>IF(N450="zníž. prenesená",J450,0)</f>
        <v/>
      </c>
      <c r="BI450" s="31">
        <f>IF(N450="nulová",J450,0)</f>
        <v/>
      </c>
      <c r="BJ450" s="1" t="inlineStr">
        <is>
          <t>2</t>
        </is>
      </c>
      <c r="BK450" s="31">
        <f>ROUND(I450*H450,2)</f>
        <v/>
      </c>
      <c r="BL450" s="1" t="inlineStr">
        <is>
          <t>64</t>
        </is>
      </c>
      <c r="BM450" s="1" t="inlineStr">
        <is>
          <t>1371419650</t>
        </is>
      </c>
    </row>
    <row r="451">
      <c r="D451" s="79" t="inlineStr">
        <is>
          <t>VV</t>
        </is>
      </c>
      <c r="F451" s="80" t="inlineStr">
        <is>
          <t>11 zvodov podľa počtu skúšobných svoriek SZ1 až SZ11</t>
        </is>
      </c>
      <c r="AT451" s="1" t="inlineStr">
        <is>
          <t>VV</t>
        </is>
      </c>
      <c r="AU451" s="1" t="inlineStr">
        <is>
          <t>2</t>
        </is>
      </c>
      <c r="AV451" s="2" t="inlineStr">
        <is>
          <t>2</t>
        </is>
      </c>
      <c r="AW451" s="2" t="inlineStr">
        <is>
          <t>True</t>
        </is>
      </c>
      <c r="AX451" s="2" t="inlineStr">
        <is>
          <t>0</t>
        </is>
      </c>
      <c r="AY451" s="1" t="inlineStr">
        <is>
          <t>ROZPOCET</t>
        </is>
      </c>
    </row>
    <row r="452">
      <c r="D452" s="79" t="inlineStr">
        <is>
          <t>VV</t>
        </is>
      </c>
      <c r="F452" s="80" t="inlineStr">
        <is>
          <t>výška objektu po atiku 15,70 m</t>
        </is>
      </c>
      <c r="AT452" s="1" t="inlineStr">
        <is>
          <t>VV</t>
        </is>
      </c>
      <c r="AU452" s="1" t="inlineStr">
        <is>
          <t>2</t>
        </is>
      </c>
      <c r="AV452" s="2" t="inlineStr">
        <is>
          <t>2</t>
        </is>
      </c>
      <c r="AW452" s="2" t="inlineStr">
        <is>
          <t>True</t>
        </is>
      </c>
      <c r="AX452" s="2" t="inlineStr">
        <is>
          <t>0</t>
        </is>
      </c>
      <c r="AY452" s="1" t="inlineStr">
        <is>
          <t>ROZPOCET</t>
        </is>
      </c>
    </row>
    <row r="453">
      <c r="D453" s="79" t="inlineStr">
        <is>
          <t>VV</t>
        </is>
      </c>
      <c r="F453" s="80" t="inlineStr">
        <is>
          <t>11 x 15,70 = 172,70</t>
        </is>
      </c>
      <c r="H453" s="101" t="n">
        <v>172.7</v>
      </c>
      <c r="AT453" s="1" t="inlineStr">
        <is>
          <t>VV</t>
        </is>
      </c>
      <c r="AU453" s="1" t="inlineStr">
        <is>
          <t>2</t>
        </is>
      </c>
      <c r="AV453" s="2" t="inlineStr">
        <is>
          <t>2</t>
        </is>
      </c>
      <c r="AW453" s="2" t="inlineStr">
        <is>
          <t>True</t>
        </is>
      </c>
      <c r="AX453" s="2" t="inlineStr">
        <is>
          <t>1</t>
        </is>
      </c>
      <c r="AY453" s="1" t="inlineStr">
        <is>
          <t>ROZPOCET</t>
        </is>
      </c>
    </row>
    <row r="454" ht="24" customHeight="1">
      <c r="C454" s="72" t="inlineStr">
        <is>
          <t>130</t>
        </is>
      </c>
      <c r="D454" s="72" t="inlineStr">
        <is>
          <t>K</t>
        </is>
      </c>
      <c r="E454" s="73" t="inlineStr">
        <is>
          <t>210220247.S</t>
        </is>
      </c>
      <c r="F454" s="74" t="inlineStr">
        <is>
          <t>Svorka FeZn skúšobná SZ</t>
        </is>
      </c>
      <c r="G454" s="75" t="inlineStr">
        <is>
          <t>ks</t>
        </is>
      </c>
      <c r="H454" s="100" t="n">
        <v>11</v>
      </c>
      <c r="I454" s="77" t="n">
        <v>4.03</v>
      </c>
      <c r="J454" s="77">
        <f>ROUND(I454*H454,2)</f>
        <v/>
      </c>
      <c r="K454" s="78" t="inlineStr">
        <is>
          <t>CENEKON 2026/02</t>
        </is>
      </c>
      <c r="N454" s="46" t="inlineStr">
        <is>
          <t>základná</t>
        </is>
      </c>
      <c r="O454" s="98" t="n">
        <v>0</v>
      </c>
      <c r="P454" s="98">
        <f>O454*H454</f>
        <v/>
      </c>
      <c r="Q454" s="98" t="n">
        <v>0</v>
      </c>
      <c r="R454" s="98">
        <f>Q454*H454</f>
        <v/>
      </c>
      <c r="S454" s="98" t="n">
        <v>0</v>
      </c>
      <c r="T454" s="98">
        <f>S454*H454</f>
        <v/>
      </c>
      <c r="AR454" s="1" t="inlineStr">
        <is>
          <t>64</t>
        </is>
      </c>
      <c r="AT454" s="1" t="inlineStr">
        <is>
          <t>K</t>
        </is>
      </c>
      <c r="AU454" s="1" t="inlineStr">
        <is>
          <t>2</t>
        </is>
      </c>
      <c r="AY454" s="1" t="inlineStr">
        <is>
          <t>ROZPOCET</t>
        </is>
      </c>
      <c r="BE454" s="31">
        <f>IF(N454="základná",J454,0)</f>
        <v/>
      </c>
      <c r="BF454" s="31">
        <f>IF(N454="znížená",J454,0)</f>
        <v/>
      </c>
      <c r="BG454" s="31">
        <f>IF(N454="zákl. prenesená",J454,0)</f>
        <v/>
      </c>
      <c r="BH454" s="31">
        <f>IF(N454="zníž. prenesená",J454,0)</f>
        <v/>
      </c>
      <c r="BI454" s="31">
        <f>IF(N454="nulová",J454,0)</f>
        <v/>
      </c>
      <c r="BJ454" s="1" t="inlineStr">
        <is>
          <t>2</t>
        </is>
      </c>
      <c r="BK454" s="31">
        <f>ROUND(I454*H454,2)</f>
        <v/>
      </c>
      <c r="BL454" s="1" t="inlineStr">
        <is>
          <t>64</t>
        </is>
      </c>
      <c r="BM454" s="1" t="inlineStr">
        <is>
          <t>-643199590</t>
        </is>
      </c>
    </row>
    <row r="455">
      <c r="D455" s="79" t="inlineStr">
        <is>
          <t>VV</t>
        </is>
      </c>
      <c r="F455" s="80" t="inlineStr">
        <is>
          <t>skúšobné svorky SZ1 až SZ11 podľa výkresu 209</t>
        </is>
      </c>
      <c r="H455" s="101" t="n">
        <v>11</v>
      </c>
      <c r="AT455" s="1" t="inlineStr">
        <is>
          <t>VV</t>
        </is>
      </c>
      <c r="AU455" s="1" t="inlineStr">
        <is>
          <t>2</t>
        </is>
      </c>
      <c r="AV455" s="2" t="inlineStr">
        <is>
          <t>2</t>
        </is>
      </c>
      <c r="AW455" s="2" t="inlineStr">
        <is>
          <t>True</t>
        </is>
      </c>
      <c r="AX455" s="2" t="inlineStr">
        <is>
          <t>1</t>
        </is>
      </c>
      <c r="AY455" s="1" t="inlineStr">
        <is>
          <t>ROZPOCET</t>
        </is>
      </c>
    </row>
    <row r="456" ht="24" customHeight="1">
      <c r="C456" s="72" t="inlineStr">
        <is>
          <t>131</t>
        </is>
      </c>
      <c r="D456" s="72" t="inlineStr">
        <is>
          <t>K</t>
        </is>
      </c>
      <c r="E456" s="73" t="inlineStr">
        <is>
          <t>210220020.S</t>
        </is>
      </c>
      <c r="F456" s="74" t="inlineStr">
        <is>
          <t>Uzemňovacie vedenie v zemi FeZn pásovina do 120 mm2 vrátane izolácie spojov - obvodový zemnič</t>
        </is>
      </c>
      <c r="G456" s="75" t="inlineStr">
        <is>
          <t>m</t>
        </is>
      </c>
      <c r="H456" s="100" t="n">
        <v>128.6</v>
      </c>
      <c r="I456" s="77" t="n">
        <v>2.85</v>
      </c>
      <c r="J456" s="77">
        <f>ROUND(I456*H456,2)</f>
        <v/>
      </c>
      <c r="K456" s="78" t="inlineStr">
        <is>
          <t>CENEKON 2026/02</t>
        </is>
      </c>
      <c r="N456" s="46" t="inlineStr">
        <is>
          <t>základná</t>
        </is>
      </c>
      <c r="O456" s="98" t="n">
        <v>0</v>
      </c>
      <c r="P456" s="98">
        <f>O456*H456</f>
        <v/>
      </c>
      <c r="Q456" s="98" t="n">
        <v>0</v>
      </c>
      <c r="R456" s="98">
        <f>Q456*H456</f>
        <v/>
      </c>
      <c r="S456" s="98" t="n">
        <v>0</v>
      </c>
      <c r="T456" s="98">
        <f>S456*H456</f>
        <v/>
      </c>
      <c r="AR456" s="1" t="inlineStr">
        <is>
          <t>64</t>
        </is>
      </c>
      <c r="AT456" s="1" t="inlineStr">
        <is>
          <t>K</t>
        </is>
      </c>
      <c r="AU456" s="1" t="inlineStr">
        <is>
          <t>2</t>
        </is>
      </c>
      <c r="AY456" s="1" t="inlineStr">
        <is>
          <t>ROZPOCET</t>
        </is>
      </c>
      <c r="BE456" s="31">
        <f>IF(N456="základná",J456,0)</f>
        <v/>
      </c>
      <c r="BF456" s="31">
        <f>IF(N456="znížená",J456,0)</f>
        <v/>
      </c>
      <c r="BG456" s="31">
        <f>IF(N456="zákl. prenesená",J456,0)</f>
        <v/>
      </c>
      <c r="BH456" s="31">
        <f>IF(N456="zníž. prenesená",J456,0)</f>
        <v/>
      </c>
      <c r="BI456" s="31">
        <f>IF(N456="nulová",J456,0)</f>
        <v/>
      </c>
      <c r="BJ456" s="1" t="inlineStr">
        <is>
          <t>2</t>
        </is>
      </c>
      <c r="BK456" s="31">
        <f>ROUND(I456*H456,2)</f>
        <v/>
      </c>
      <c r="BL456" s="1" t="inlineStr">
        <is>
          <t>64</t>
        </is>
      </c>
      <c r="BM456" s="1" t="inlineStr">
        <is>
          <t>1260941709</t>
        </is>
      </c>
    </row>
    <row r="457">
      <c r="D457" s="79" t="inlineStr">
        <is>
          <t>VV</t>
        </is>
      </c>
      <c r="F457" s="80" t="inlineStr">
        <is>
          <t>V-EL-011: obvodový zemnič FeZn 30/4 okolo objektu = 128,60 m</t>
        </is>
      </c>
      <c r="H457" s="101" t="n">
        <v>128.6</v>
      </c>
      <c r="AT457" s="1" t="inlineStr">
        <is>
          <t>VV</t>
        </is>
      </c>
      <c r="AU457" s="1" t="inlineStr">
        <is>
          <t>2</t>
        </is>
      </c>
      <c r="AV457" s="2" t="inlineStr">
        <is>
          <t>2</t>
        </is>
      </c>
      <c r="AW457" s="2" t="inlineStr">
        <is>
          <t>True</t>
        </is>
      </c>
      <c r="AX457" s="2" t="inlineStr">
        <is>
          <t>1</t>
        </is>
      </c>
      <c r="AY457" s="1" t="inlineStr">
        <is>
          <t>ROZPOCET</t>
        </is>
      </c>
    </row>
    <row r="458" ht="36" customHeight="1">
      <c r="C458" s="72" t="inlineStr">
        <is>
          <t>132</t>
        </is>
      </c>
      <c r="D458" s="72" t="inlineStr">
        <is>
          <t>K</t>
        </is>
      </c>
      <c r="E458" s="73" t="inlineStr">
        <is>
          <t>210220021.S</t>
        </is>
      </c>
      <c r="F458" s="74" t="inlineStr">
        <is>
          <t>Uzemňovacie vedenie v zemi FeZn vrátane izolácie spojov O 10 mm - prepoje od skúšobných svoriek k obvodovému zemniču</t>
        </is>
      </c>
      <c r="G458" s="75" t="inlineStr">
        <is>
          <t>m</t>
        </is>
      </c>
      <c r="H458" s="100" t="n">
        <v>62.67</v>
      </c>
      <c r="I458" s="77" t="n">
        <v>2.05</v>
      </c>
      <c r="J458" s="77">
        <f>ROUND(I458*H458,2)</f>
        <v/>
      </c>
      <c r="K458" s="78" t="inlineStr">
        <is>
          <t>CENEKON 2026/02</t>
        </is>
      </c>
      <c r="N458" s="46" t="inlineStr">
        <is>
          <t>základná</t>
        </is>
      </c>
      <c r="O458" s="98" t="n">
        <v>0</v>
      </c>
      <c r="P458" s="98">
        <f>O458*H458</f>
        <v/>
      </c>
      <c r="Q458" s="98" t="n">
        <v>0</v>
      </c>
      <c r="R458" s="98">
        <f>Q458*H458</f>
        <v/>
      </c>
      <c r="S458" s="98" t="n">
        <v>0</v>
      </c>
      <c r="T458" s="98">
        <f>S458*H458</f>
        <v/>
      </c>
      <c r="AR458" s="1" t="inlineStr">
        <is>
          <t>64</t>
        </is>
      </c>
      <c r="AT458" s="1" t="inlineStr">
        <is>
          <t>K</t>
        </is>
      </c>
      <c r="AU458" s="1" t="inlineStr">
        <is>
          <t>2</t>
        </is>
      </c>
      <c r="AY458" s="1" t="inlineStr">
        <is>
          <t>ROZPOCET</t>
        </is>
      </c>
      <c r="BE458" s="31">
        <f>IF(N458="základná",J458,0)</f>
        <v/>
      </c>
      <c r="BF458" s="31">
        <f>IF(N458="znížená",J458,0)</f>
        <v/>
      </c>
      <c r="BG458" s="31">
        <f>IF(N458="zákl. prenesená",J458,0)</f>
        <v/>
      </c>
      <c r="BH458" s="31">
        <f>IF(N458="zníž. prenesená",J458,0)</f>
        <v/>
      </c>
      <c r="BI458" s="31">
        <f>IF(N458="nulová",J458,0)</f>
        <v/>
      </c>
      <c r="BJ458" s="1" t="inlineStr">
        <is>
          <t>2</t>
        </is>
      </c>
      <c r="BK458" s="31">
        <f>ROUND(I458*H458,2)</f>
        <v/>
      </c>
      <c r="BL458" s="1" t="inlineStr">
        <is>
          <t>64</t>
        </is>
      </c>
      <c r="BM458" s="1" t="inlineStr">
        <is>
          <t>424514046</t>
        </is>
      </c>
    </row>
    <row r="459">
      <c r="D459" s="79" t="inlineStr">
        <is>
          <t>VV</t>
        </is>
      </c>
      <c r="F459" s="80" t="inlineStr">
        <is>
          <t>V-EL-011: prepoje od skúšobných svoriek k obvodovému zemniču = 62,67 m</t>
        </is>
      </c>
      <c r="H459" s="101" t="n">
        <v>62.67</v>
      </c>
      <c r="AT459" s="1" t="inlineStr">
        <is>
          <t>VV</t>
        </is>
      </c>
      <c r="AU459" s="1" t="inlineStr">
        <is>
          <t>2</t>
        </is>
      </c>
      <c r="AV459" s="2" t="inlineStr">
        <is>
          <t>2</t>
        </is>
      </c>
      <c r="AW459" s="2" t="inlineStr">
        <is>
          <t>True</t>
        </is>
      </c>
      <c r="AX459" s="2" t="inlineStr">
        <is>
          <t>1</t>
        </is>
      </c>
      <c r="AY459" s="1" t="inlineStr">
        <is>
          <t>ROZPOCET</t>
        </is>
      </c>
    </row>
    <row r="460" ht="24" customHeight="1">
      <c r="C460" s="82" t="inlineStr">
        <is>
          <t>133</t>
        </is>
      </c>
      <c r="D460" s="82" t="inlineStr">
        <is>
          <t>M</t>
        </is>
      </c>
      <c r="E460" s="83" t="inlineStr">
        <is>
          <t>354410064200.S</t>
        </is>
      </c>
      <c r="F460" s="84" t="inlineStr">
        <is>
          <t>Drôt bleskozvodový zliatina AlMgSi, d 8 mm</t>
        </is>
      </c>
      <c r="G460" s="85" t="inlineStr">
        <is>
          <t>kg</t>
        </is>
      </c>
      <c r="H460" s="102" t="n">
        <v>58.91</v>
      </c>
      <c r="I460" s="87" t="n">
        <v>7.28</v>
      </c>
      <c r="J460" s="87">
        <f>ROUND(I460*H460,2)</f>
        <v/>
      </c>
      <c r="K460" s="88" t="inlineStr">
        <is>
          <t>CENEKON 2026/02</t>
        </is>
      </c>
      <c r="N460" s="46" t="inlineStr">
        <is>
          <t>základná</t>
        </is>
      </c>
      <c r="O460" s="98" t="n">
        <v>0</v>
      </c>
      <c r="P460" s="98">
        <f>O460*H460</f>
        <v/>
      </c>
      <c r="Q460" s="98" t="n">
        <v>0.001</v>
      </c>
      <c r="R460" s="98">
        <f>Q460*H460</f>
        <v/>
      </c>
      <c r="S460" s="98" t="n">
        <v>0</v>
      </c>
      <c r="T460" s="98">
        <f>S460*H460</f>
        <v/>
      </c>
      <c r="AR460" s="1" t="inlineStr">
        <is>
          <t>256</t>
        </is>
      </c>
      <c r="AT460" s="1" t="inlineStr">
        <is>
          <t>M</t>
        </is>
      </c>
      <c r="AU460" s="1" t="inlineStr">
        <is>
          <t>2</t>
        </is>
      </c>
      <c r="AY460" s="1" t="inlineStr">
        <is>
          <t>ROZPOCET</t>
        </is>
      </c>
      <c r="BE460" s="31">
        <f>IF(N460="základná",J460,0)</f>
        <v/>
      </c>
      <c r="BF460" s="31">
        <f>IF(N460="znížená",J460,0)</f>
        <v/>
      </c>
      <c r="BG460" s="31">
        <f>IF(N460="zákl. prenesená",J460,0)</f>
        <v/>
      </c>
      <c r="BH460" s="31">
        <f>IF(N460="zníž. prenesená",J460,0)</f>
        <v/>
      </c>
      <c r="BI460" s="31">
        <f>IF(N460="nulová",J460,0)</f>
        <v/>
      </c>
      <c r="BJ460" s="1" t="inlineStr">
        <is>
          <t>2</t>
        </is>
      </c>
      <c r="BK460" s="31">
        <f>ROUND(I460*H460,2)</f>
        <v/>
      </c>
      <c r="BL460" s="1" t="inlineStr">
        <is>
          <t>64</t>
        </is>
      </c>
      <c r="BM460" s="1" t="inlineStr">
        <is>
          <t>606601921</t>
        </is>
      </c>
    </row>
    <row r="461">
      <c r="D461" s="79" t="inlineStr">
        <is>
          <t>VV</t>
        </is>
      </c>
      <c r="F461" s="80" t="inlineStr">
        <is>
          <t>433,80 m x 0,1358 kg/m (hmotnosť drôtu AlMgSi d 8 mm) = 58,91 kg</t>
        </is>
      </c>
      <c r="H461" s="101" t="n">
        <v>58.91</v>
      </c>
      <c r="AT461" s="1" t="inlineStr">
        <is>
          <t>VV</t>
        </is>
      </c>
      <c r="AU461" s="1" t="inlineStr">
        <is>
          <t>2</t>
        </is>
      </c>
      <c r="AV461" s="2" t="inlineStr">
        <is>
          <t>2</t>
        </is>
      </c>
      <c r="AW461" s="2" t="inlineStr">
        <is>
          <t>True</t>
        </is>
      </c>
      <c r="AX461" s="2" t="inlineStr">
        <is>
          <t>1</t>
        </is>
      </c>
      <c r="AY461" s="1" t="inlineStr">
        <is>
          <t>ROZPOCET</t>
        </is>
      </c>
    </row>
    <row r="462" ht="24" customHeight="1">
      <c r="C462" s="82" t="inlineStr">
        <is>
          <t>134</t>
        </is>
      </c>
      <c r="D462" s="82" t="inlineStr">
        <is>
          <t>M</t>
        </is>
      </c>
      <c r="E462" s="83" t="inlineStr">
        <is>
          <t>354410064400.S</t>
        </is>
      </c>
      <c r="F462" s="84" t="inlineStr">
        <is>
          <t>Drôt bleskozvodový izolovaný zliatina AlMgSi označenie O 8 Al PVC - zvody</t>
        </is>
      </c>
      <c r="G462" s="85" t="inlineStr">
        <is>
          <t>kg</t>
        </is>
      </c>
      <c r="H462" s="102" t="n">
        <v>30.22</v>
      </c>
      <c r="I462" s="87" t="n">
        <v>12.08</v>
      </c>
      <c r="J462" s="87">
        <f>ROUND(I462*H462,2)</f>
        <v/>
      </c>
      <c r="K462" s="88" t="inlineStr">
        <is>
          <t>CENEKON 2026/02</t>
        </is>
      </c>
      <c r="N462" s="46" t="inlineStr">
        <is>
          <t>základná</t>
        </is>
      </c>
      <c r="O462" s="98" t="n">
        <v>0</v>
      </c>
      <c r="P462" s="98">
        <f>O462*H462</f>
        <v/>
      </c>
      <c r="Q462" s="98" t="n">
        <v>0.001</v>
      </c>
      <c r="R462" s="98">
        <f>Q462*H462</f>
        <v/>
      </c>
      <c r="S462" s="98" t="n">
        <v>0</v>
      </c>
      <c r="T462" s="98">
        <f>S462*H462</f>
        <v/>
      </c>
      <c r="AR462" s="1" t="inlineStr">
        <is>
          <t>256</t>
        </is>
      </c>
      <c r="AT462" s="1" t="inlineStr">
        <is>
          <t>M</t>
        </is>
      </c>
      <c r="AU462" s="1" t="inlineStr">
        <is>
          <t>2</t>
        </is>
      </c>
      <c r="AY462" s="1" t="inlineStr">
        <is>
          <t>ROZPOCET</t>
        </is>
      </c>
      <c r="BE462" s="31">
        <f>IF(N462="základná",J462,0)</f>
        <v/>
      </c>
      <c r="BF462" s="31">
        <f>IF(N462="znížená",J462,0)</f>
        <v/>
      </c>
      <c r="BG462" s="31">
        <f>IF(N462="zákl. prenesená",J462,0)</f>
        <v/>
      </c>
      <c r="BH462" s="31">
        <f>IF(N462="zníž. prenesená",J462,0)</f>
        <v/>
      </c>
      <c r="BI462" s="31">
        <f>IF(N462="nulová",J462,0)</f>
        <v/>
      </c>
      <c r="BJ462" s="1" t="inlineStr">
        <is>
          <t>2</t>
        </is>
      </c>
      <c r="BK462" s="31">
        <f>ROUND(I462*H462,2)</f>
        <v/>
      </c>
      <c r="BL462" s="1" t="inlineStr">
        <is>
          <t>64</t>
        </is>
      </c>
      <c r="BM462" s="1" t="inlineStr">
        <is>
          <t>1600435856</t>
        </is>
      </c>
    </row>
    <row r="463">
      <c r="D463" s="79" t="inlineStr">
        <is>
          <t>VV</t>
        </is>
      </c>
      <c r="F463" s="80" t="inlineStr">
        <is>
          <t>izolovaný drôt AlMgSi Ø 8 mm s PVC plášťom: jadro 0,1358 kg/m (50,27 mm2 x 2,70 g/cm3) + plášť do vonkajšieho Ø 10 mm (28,3 mm2 x 1,40 g/cm3 = 0,0396 kg/m) = 0,175 kg/m</t>
        </is>
      </c>
      <c r="AT463" s="1" t="inlineStr">
        <is>
          <t>VV</t>
        </is>
      </c>
      <c r="AU463" s="1" t="inlineStr">
        <is>
          <t>2</t>
        </is>
      </c>
      <c r="AV463" s="2" t="inlineStr">
        <is>
          <t>2</t>
        </is>
      </c>
      <c r="AW463" s="2" t="inlineStr">
        <is>
          <t>True</t>
        </is>
      </c>
      <c r="AX463" s="2" t="inlineStr">
        <is>
          <t>0</t>
        </is>
      </c>
      <c r="AY463" s="1" t="inlineStr">
        <is>
          <t>ROZPOCET</t>
        </is>
      </c>
    </row>
    <row r="464">
      <c r="D464" s="79" t="inlineStr">
        <is>
          <t>VV</t>
        </is>
      </c>
      <c r="F464" s="80" t="inlineStr">
        <is>
          <t>172,70 x 0,175 = 30,22 kg</t>
        </is>
      </c>
      <c r="H464" s="101" t="n">
        <v>30.22</v>
      </c>
      <c r="AT464" s="1" t="inlineStr">
        <is>
          <t>VV</t>
        </is>
      </c>
      <c r="AU464" s="1" t="inlineStr">
        <is>
          <t>2</t>
        </is>
      </c>
      <c r="AV464" s="2" t="inlineStr">
        <is>
          <t>2</t>
        </is>
      </c>
      <c r="AW464" s="2" t="inlineStr">
        <is>
          <t>True</t>
        </is>
      </c>
      <c r="AX464" s="2" t="inlineStr">
        <is>
          <t>1</t>
        </is>
      </c>
      <c r="AY464" s="1" t="inlineStr">
        <is>
          <t>ROZPOCET</t>
        </is>
      </c>
    </row>
    <row r="465" ht="36" customHeight="1">
      <c r="C465" s="82" t="inlineStr">
        <is>
          <t>135</t>
        </is>
      </c>
      <c r="D465" s="82" t="inlineStr">
        <is>
          <t>M</t>
        </is>
      </c>
      <c r="E465" s="83" t="inlineStr">
        <is>
          <t>354410058800.S</t>
        </is>
      </c>
      <c r="F465" s="84" t="inlineStr">
        <is>
          <t>Pásovina uzemňovacia FeZn 30 x 4 mm - obvodový zemnič (Ocenené hmotnostne materiálom FeZn; pásovina 30x4 mm podľa výkresu 209.)</t>
        </is>
      </c>
      <c r="G465" s="85" t="inlineStr">
        <is>
          <t>kg</t>
        </is>
      </c>
      <c r="H465" s="102" t="n">
        <v>121.14</v>
      </c>
      <c r="I465" s="87" t="n">
        <v>2.48</v>
      </c>
      <c r="J465" s="87">
        <f>ROUND(I465*H465,2)</f>
        <v/>
      </c>
      <c r="K465" s="88" t="inlineStr">
        <is>
          <t>CENEKON 2026/02</t>
        </is>
      </c>
      <c r="N465" s="46" t="inlineStr">
        <is>
          <t>základná</t>
        </is>
      </c>
      <c r="O465" s="98" t="n">
        <v>0</v>
      </c>
      <c r="P465" s="98">
        <f>O465*H465</f>
        <v/>
      </c>
      <c r="Q465" s="98" t="n">
        <v>0.001</v>
      </c>
      <c r="R465" s="98">
        <f>Q465*H465</f>
        <v/>
      </c>
      <c r="S465" s="98" t="n">
        <v>0</v>
      </c>
      <c r="T465" s="98">
        <f>S465*H465</f>
        <v/>
      </c>
      <c r="AR465" s="1" t="inlineStr">
        <is>
          <t>256</t>
        </is>
      </c>
      <c r="AT465" s="1" t="inlineStr">
        <is>
          <t>M</t>
        </is>
      </c>
      <c r="AU465" s="1" t="inlineStr">
        <is>
          <t>2</t>
        </is>
      </c>
      <c r="AY465" s="1" t="inlineStr">
        <is>
          <t>ROZPOCET</t>
        </is>
      </c>
      <c r="BE465" s="31">
        <f>IF(N465="základná",J465,0)</f>
        <v/>
      </c>
      <c r="BF465" s="31">
        <f>IF(N465="znížená",J465,0)</f>
        <v/>
      </c>
      <c r="BG465" s="31">
        <f>IF(N465="zákl. prenesená",J465,0)</f>
        <v/>
      </c>
      <c r="BH465" s="31">
        <f>IF(N465="zníž. prenesená",J465,0)</f>
        <v/>
      </c>
      <c r="BI465" s="31">
        <f>IF(N465="nulová",J465,0)</f>
        <v/>
      </c>
      <c r="BJ465" s="1" t="inlineStr">
        <is>
          <t>2</t>
        </is>
      </c>
      <c r="BK465" s="31">
        <f>ROUND(I465*H465,2)</f>
        <v/>
      </c>
      <c r="BL465" s="1" t="inlineStr">
        <is>
          <t>64</t>
        </is>
      </c>
      <c r="BM465" s="1" t="inlineStr">
        <is>
          <t>-1696374342</t>
        </is>
      </c>
    </row>
    <row r="466">
      <c r="D466" s="79" t="inlineStr">
        <is>
          <t>VV</t>
        </is>
      </c>
      <c r="F466" s="80" t="inlineStr">
        <is>
          <t>pásovina 30 x 4 mm má 0,942 kg/m: 128,60 x 0,942 = 121,14 kg</t>
        </is>
      </c>
      <c r="H466" s="101" t="n">
        <v>121.14</v>
      </c>
      <c r="AT466" s="1" t="inlineStr">
        <is>
          <t>VV</t>
        </is>
      </c>
      <c r="AU466" s="1" t="inlineStr">
        <is>
          <t>2</t>
        </is>
      </c>
      <c r="AV466" s="2" t="inlineStr">
        <is>
          <t>2</t>
        </is>
      </c>
      <c r="AW466" s="2" t="inlineStr">
        <is>
          <t>True</t>
        </is>
      </c>
      <c r="AX466" s="2" t="inlineStr">
        <is>
          <t>1</t>
        </is>
      </c>
      <c r="AY466" s="1" t="inlineStr">
        <is>
          <t>ROZPOCET</t>
        </is>
      </c>
    </row>
    <row r="467" ht="24" customHeight="1">
      <c r="C467" s="82" t="inlineStr">
        <is>
          <t>136</t>
        </is>
      </c>
      <c r="D467" s="82" t="inlineStr">
        <is>
          <t>M</t>
        </is>
      </c>
      <c r="E467" s="83" t="inlineStr">
        <is>
          <t>354410054800.S</t>
        </is>
      </c>
      <c r="F467" s="84" t="inlineStr">
        <is>
          <t>Drôt bleskozvodový FeZn, d 10 mm - prepoje od skúšobných svoriek k zemniču</t>
        </is>
      </c>
      <c r="G467" s="85" t="inlineStr">
        <is>
          <t>kg</t>
        </is>
      </c>
      <c r="H467" s="102" t="n">
        <v>38.67</v>
      </c>
      <c r="I467" s="87" t="n">
        <v>2.28</v>
      </c>
      <c r="J467" s="87">
        <f>ROUND(I467*H467,2)</f>
        <v/>
      </c>
      <c r="K467" s="88" t="inlineStr">
        <is>
          <t>CENEKON 2026/02</t>
        </is>
      </c>
      <c r="N467" s="46" t="inlineStr">
        <is>
          <t>základná</t>
        </is>
      </c>
      <c r="O467" s="98" t="n">
        <v>0</v>
      </c>
      <c r="P467" s="98">
        <f>O467*H467</f>
        <v/>
      </c>
      <c r="Q467" s="98" t="n">
        <v>0.001</v>
      </c>
      <c r="R467" s="98">
        <f>Q467*H467</f>
        <v/>
      </c>
      <c r="S467" s="98" t="n">
        <v>0</v>
      </c>
      <c r="T467" s="98">
        <f>S467*H467</f>
        <v/>
      </c>
      <c r="AR467" s="1" t="inlineStr">
        <is>
          <t>256</t>
        </is>
      </c>
      <c r="AT467" s="1" t="inlineStr">
        <is>
          <t>M</t>
        </is>
      </c>
      <c r="AU467" s="1" t="inlineStr">
        <is>
          <t>2</t>
        </is>
      </c>
      <c r="AY467" s="1" t="inlineStr">
        <is>
          <t>ROZPOCET</t>
        </is>
      </c>
      <c r="BE467" s="31">
        <f>IF(N467="základná",J467,0)</f>
        <v/>
      </c>
      <c r="BF467" s="31">
        <f>IF(N467="znížená",J467,0)</f>
        <v/>
      </c>
      <c r="BG467" s="31">
        <f>IF(N467="zákl. prenesená",J467,0)</f>
        <v/>
      </c>
      <c r="BH467" s="31">
        <f>IF(N467="zníž. prenesená",J467,0)</f>
        <v/>
      </c>
      <c r="BI467" s="31">
        <f>IF(N467="nulová",J467,0)</f>
        <v/>
      </c>
      <c r="BJ467" s="1" t="inlineStr">
        <is>
          <t>2</t>
        </is>
      </c>
      <c r="BK467" s="31">
        <f>ROUND(I467*H467,2)</f>
        <v/>
      </c>
      <c r="BL467" s="1" t="inlineStr">
        <is>
          <t>64</t>
        </is>
      </c>
      <c r="BM467" s="1" t="inlineStr">
        <is>
          <t>729910201</t>
        </is>
      </c>
    </row>
    <row r="468">
      <c r="D468" s="79" t="inlineStr">
        <is>
          <t>VV</t>
        </is>
      </c>
      <c r="F468" s="80" t="inlineStr">
        <is>
          <t>drôt d 10 mm má 0,617 kg/m: 62,67 x 0,617 = 38,67 kg</t>
        </is>
      </c>
      <c r="H468" s="101" t="n">
        <v>38.67</v>
      </c>
      <c r="AT468" s="1" t="inlineStr">
        <is>
          <t>VV</t>
        </is>
      </c>
      <c r="AU468" s="1" t="inlineStr">
        <is>
          <t>2</t>
        </is>
      </c>
      <c r="AV468" s="2" t="inlineStr">
        <is>
          <t>2</t>
        </is>
      </c>
      <c r="AW468" s="2" t="inlineStr">
        <is>
          <t>True</t>
        </is>
      </c>
      <c r="AX468" s="2" t="inlineStr">
        <is>
          <t>1</t>
        </is>
      </c>
      <c r="AY468" s="1" t="inlineStr">
        <is>
          <t>ROZPOCET</t>
        </is>
      </c>
    </row>
    <row r="469" ht="24" customHeight="1">
      <c r="C469" s="82" t="inlineStr">
        <is>
          <t>137</t>
        </is>
      </c>
      <c r="D469" s="82" t="inlineStr">
        <is>
          <t>M</t>
        </is>
      </c>
      <c r="E469" s="83" t="inlineStr">
        <is>
          <t>354410034800.S</t>
        </is>
      </c>
      <c r="F469" s="84" t="inlineStr">
        <is>
          <t>Podpera vedenia FeZn na ploché strechy označenie PV 21</t>
        </is>
      </c>
      <c r="G469" s="85" t="inlineStr">
        <is>
          <t>ks</t>
        </is>
      </c>
      <c r="H469" s="102" t="n">
        <v>434</v>
      </c>
      <c r="I469" s="87" t="n">
        <v>3.79</v>
      </c>
      <c r="J469" s="87">
        <f>ROUND(I469*H469,2)</f>
        <v/>
      </c>
      <c r="K469" s="88" t="inlineStr">
        <is>
          <t>CENEKON 2026/02</t>
        </is>
      </c>
      <c r="N469" s="46" t="inlineStr">
        <is>
          <t>základná</t>
        </is>
      </c>
      <c r="O469" s="98" t="n">
        <v>0</v>
      </c>
      <c r="P469" s="98">
        <f>O469*H469</f>
        <v/>
      </c>
      <c r="Q469" s="98" t="n">
        <v>0.00106</v>
      </c>
      <c r="R469" s="98">
        <f>Q469*H469</f>
        <v/>
      </c>
      <c r="S469" s="98" t="n">
        <v>0</v>
      </c>
      <c r="T469" s="98">
        <f>S469*H469</f>
        <v/>
      </c>
      <c r="AR469" s="1" t="inlineStr">
        <is>
          <t>256</t>
        </is>
      </c>
      <c r="AT469" s="1" t="inlineStr">
        <is>
          <t>M</t>
        </is>
      </c>
      <c r="AU469" s="1" t="inlineStr">
        <is>
          <t>2</t>
        </is>
      </c>
      <c r="AY469" s="1" t="inlineStr">
        <is>
          <t>ROZPOCET</t>
        </is>
      </c>
      <c r="BE469" s="31">
        <f>IF(N469="základná",J469,0)</f>
        <v/>
      </c>
      <c r="BF469" s="31">
        <f>IF(N469="znížená",J469,0)</f>
        <v/>
      </c>
      <c r="BG469" s="31">
        <f>IF(N469="zákl. prenesená",J469,0)</f>
        <v/>
      </c>
      <c r="BH469" s="31">
        <f>IF(N469="zníž. prenesená",J469,0)</f>
        <v/>
      </c>
      <c r="BI469" s="31">
        <f>IF(N469="nulová",J469,0)</f>
        <v/>
      </c>
      <c r="BJ469" s="1" t="inlineStr">
        <is>
          <t>2</t>
        </is>
      </c>
      <c r="BK469" s="31">
        <f>ROUND(I469*H469,2)</f>
        <v/>
      </c>
      <c r="BL469" s="1" t="inlineStr">
        <is>
          <t>64</t>
        </is>
      </c>
      <c r="BM469" s="1" t="inlineStr">
        <is>
          <t>-1396142981</t>
        </is>
      </c>
    </row>
    <row r="470">
      <c r="D470" s="79" t="inlineStr">
        <is>
          <t>VV</t>
        </is>
      </c>
      <c r="F470" s="80" t="inlineStr">
        <is>
          <t>dodávka k montáži, množstvo prevzaté z montážnej položky: 434 ks</t>
        </is>
      </c>
      <c r="H470" s="101" t="n">
        <v>434</v>
      </c>
      <c r="AT470" s="1" t="inlineStr">
        <is>
          <t>VV</t>
        </is>
      </c>
      <c r="AU470" s="1" t="inlineStr">
        <is>
          <t>2</t>
        </is>
      </c>
      <c r="AV470" s="2" t="inlineStr">
        <is>
          <t>2</t>
        </is>
      </c>
      <c r="AW470" s="2" t="inlineStr">
        <is>
          <t>True</t>
        </is>
      </c>
      <c r="AX470" s="2" t="inlineStr">
        <is>
          <t>1</t>
        </is>
      </c>
      <c r="AY470" s="1" t="inlineStr">
        <is>
          <t>ROZPOCET</t>
        </is>
      </c>
    </row>
    <row r="471" ht="24" customHeight="1">
      <c r="C471" s="82" t="inlineStr">
        <is>
          <t>138</t>
        </is>
      </c>
      <c r="D471" s="82" t="inlineStr">
        <is>
          <t>M</t>
        </is>
      </c>
      <c r="E471" s="83" t="inlineStr">
        <is>
          <t>354410024800.S</t>
        </is>
      </c>
      <c r="F471" s="84" t="inlineStr">
        <is>
          <t>Podstavec betónový k zachytávacej tyči FeZn 350 x 350 mm</t>
        </is>
      </c>
      <c r="G471" s="85" t="inlineStr">
        <is>
          <t>ks</t>
        </is>
      </c>
      <c r="H471" s="102" t="n">
        <v>3</v>
      </c>
      <c r="I471" s="87" t="n">
        <v>11.93</v>
      </c>
      <c r="J471" s="87">
        <f>ROUND(I471*H471,2)</f>
        <v/>
      </c>
      <c r="K471" s="88" t="inlineStr">
        <is>
          <t>CENEKON 2026/02</t>
        </is>
      </c>
      <c r="N471" s="46" t="inlineStr">
        <is>
          <t>základná</t>
        </is>
      </c>
      <c r="O471" s="98" t="n">
        <v>0</v>
      </c>
      <c r="P471" s="98">
        <f>O471*H471</f>
        <v/>
      </c>
      <c r="Q471" s="98" t="n">
        <v>0.014</v>
      </c>
      <c r="R471" s="98">
        <f>Q471*H471</f>
        <v/>
      </c>
      <c r="S471" s="98" t="n">
        <v>0</v>
      </c>
      <c r="T471" s="98">
        <f>S471*H471</f>
        <v/>
      </c>
      <c r="AR471" s="1" t="inlineStr">
        <is>
          <t>256</t>
        </is>
      </c>
      <c r="AT471" s="1" t="inlineStr">
        <is>
          <t>M</t>
        </is>
      </c>
      <c r="AU471" s="1" t="inlineStr">
        <is>
          <t>2</t>
        </is>
      </c>
      <c r="AY471" s="1" t="inlineStr">
        <is>
          <t>ROZPOCET</t>
        </is>
      </c>
      <c r="BE471" s="31">
        <f>IF(N471="základná",J471,0)</f>
        <v/>
      </c>
      <c r="BF471" s="31">
        <f>IF(N471="znížená",J471,0)</f>
        <v/>
      </c>
      <c r="BG471" s="31">
        <f>IF(N471="zákl. prenesená",J471,0)</f>
        <v/>
      </c>
      <c r="BH471" s="31">
        <f>IF(N471="zníž. prenesená",J471,0)</f>
        <v/>
      </c>
      <c r="BI471" s="31">
        <f>IF(N471="nulová",J471,0)</f>
        <v/>
      </c>
      <c r="BJ471" s="1" t="inlineStr">
        <is>
          <t>2</t>
        </is>
      </c>
      <c r="BK471" s="31">
        <f>ROUND(I471*H471,2)</f>
        <v/>
      </c>
      <c r="BL471" s="1" t="inlineStr">
        <is>
          <t>64</t>
        </is>
      </c>
      <c r="BM471" s="1" t="inlineStr">
        <is>
          <t>-108106024</t>
        </is>
      </c>
    </row>
    <row r="472">
      <c r="D472" s="79" t="inlineStr">
        <is>
          <t>VV</t>
        </is>
      </c>
      <c r="F472" s="80" t="inlineStr">
        <is>
          <t>dodávka k montáži, množstvo prevzaté z montážnej položky: 3 ks</t>
        </is>
      </c>
      <c r="H472" s="101" t="n">
        <v>3</v>
      </c>
      <c r="AT472" s="1" t="inlineStr">
        <is>
          <t>VV</t>
        </is>
      </c>
      <c r="AU472" s="1" t="inlineStr">
        <is>
          <t>2</t>
        </is>
      </c>
      <c r="AV472" s="2" t="inlineStr">
        <is>
          <t>2</t>
        </is>
      </c>
      <c r="AW472" s="2" t="inlineStr">
        <is>
          <t>True</t>
        </is>
      </c>
      <c r="AX472" s="2" t="inlineStr">
        <is>
          <t>1</t>
        </is>
      </c>
      <c r="AY472" s="1" t="inlineStr">
        <is>
          <t>ROZPOCET</t>
        </is>
      </c>
    </row>
    <row r="473" ht="24" customHeight="1">
      <c r="C473" s="82" t="inlineStr">
        <is>
          <t>139</t>
        </is>
      </c>
      <c r="D473" s="82" t="inlineStr">
        <is>
          <t>M</t>
        </is>
      </c>
      <c r="E473" s="83" t="inlineStr">
        <is>
          <t>354410004300.S</t>
        </is>
      </c>
      <c r="F473" s="84" t="inlineStr">
        <is>
          <t>Svorka FeZn skúšobná označenie SZ</t>
        </is>
      </c>
      <c r="G473" s="85" t="inlineStr">
        <is>
          <t>ks</t>
        </is>
      </c>
      <c r="H473" s="102" t="n">
        <v>11</v>
      </c>
      <c r="I473" s="87" t="n">
        <v>1.81</v>
      </c>
      <c r="J473" s="87">
        <f>ROUND(I473*H473,2)</f>
        <v/>
      </c>
      <c r="K473" s="88" t="inlineStr">
        <is>
          <t>CENEKON 2026/02</t>
        </is>
      </c>
      <c r="N473" s="46" t="inlineStr">
        <is>
          <t>základná</t>
        </is>
      </c>
      <c r="O473" s="98" t="n">
        <v>0</v>
      </c>
      <c r="P473" s="98">
        <f>O473*H473</f>
        <v/>
      </c>
      <c r="Q473" s="98" t="n">
        <v>0.00017</v>
      </c>
      <c r="R473" s="98">
        <f>Q473*H473</f>
        <v/>
      </c>
      <c r="S473" s="98" t="n">
        <v>0</v>
      </c>
      <c r="T473" s="98">
        <f>S473*H473</f>
        <v/>
      </c>
      <c r="AR473" s="1" t="inlineStr">
        <is>
          <t>256</t>
        </is>
      </c>
      <c r="AT473" s="1" t="inlineStr">
        <is>
          <t>M</t>
        </is>
      </c>
      <c r="AU473" s="1" t="inlineStr">
        <is>
          <t>2</t>
        </is>
      </c>
      <c r="AY473" s="1" t="inlineStr">
        <is>
          <t>ROZPOCET</t>
        </is>
      </c>
      <c r="BE473" s="31">
        <f>IF(N473="základná",J473,0)</f>
        <v/>
      </c>
      <c r="BF473" s="31">
        <f>IF(N473="znížená",J473,0)</f>
        <v/>
      </c>
      <c r="BG473" s="31">
        <f>IF(N473="zákl. prenesená",J473,0)</f>
        <v/>
      </c>
      <c r="BH473" s="31">
        <f>IF(N473="zníž. prenesená",J473,0)</f>
        <v/>
      </c>
      <c r="BI473" s="31">
        <f>IF(N473="nulová",J473,0)</f>
        <v/>
      </c>
      <c r="BJ473" s="1" t="inlineStr">
        <is>
          <t>2</t>
        </is>
      </c>
      <c r="BK473" s="31">
        <f>ROUND(I473*H473,2)</f>
        <v/>
      </c>
      <c r="BL473" s="1" t="inlineStr">
        <is>
          <t>64</t>
        </is>
      </c>
      <c r="BM473" s="1" t="inlineStr">
        <is>
          <t>-1403059952</t>
        </is>
      </c>
    </row>
    <row r="474">
      <c r="D474" s="79" t="inlineStr">
        <is>
          <t>VV</t>
        </is>
      </c>
      <c r="F474" s="80" t="inlineStr">
        <is>
          <t>dodávka k montáži, množstvo prevzaté z montážnej položky: 11 ks</t>
        </is>
      </c>
      <c r="H474" s="101" t="n">
        <v>11</v>
      </c>
      <c r="AT474" s="1" t="inlineStr">
        <is>
          <t>VV</t>
        </is>
      </c>
      <c r="AU474" s="1" t="inlineStr">
        <is>
          <t>2</t>
        </is>
      </c>
      <c r="AV474" s="2" t="inlineStr">
        <is>
          <t>2</t>
        </is>
      </c>
      <c r="AW474" s="2" t="inlineStr">
        <is>
          <t>True</t>
        </is>
      </c>
      <c r="AX474" s="2" t="inlineStr">
        <is>
          <t>1</t>
        </is>
      </c>
      <c r="AY474" s="1" t="inlineStr">
        <is>
          <t>ROZPOCET</t>
        </is>
      </c>
    </row>
    <row r="475" ht="36" customHeight="1">
      <c r="C475" s="72" t="inlineStr">
        <is>
          <t>140</t>
        </is>
      </c>
      <c r="D475" s="72" t="inlineStr">
        <is>
          <t>K</t>
        </is>
      </c>
      <c r="E475" s="73" t="inlineStr">
        <is>
          <t>210010004.S</t>
        </is>
      </c>
      <c r="F475" s="74" t="inlineStr">
        <is>
          <t>Rúrka ohybná elektroinštalačná typ 23-32 uložená pod omietkou - ochranná rúrka zvodu bleskozvodu v zatepľovacom systéme</t>
        </is>
      </c>
      <c r="G475" s="75" t="inlineStr">
        <is>
          <t>m</t>
        </is>
      </c>
      <c r="H475" s="100" t="n">
        <v>172.7</v>
      </c>
      <c r="I475" s="77" t="n">
        <v>1.98</v>
      </c>
      <c r="J475" s="77">
        <f>ROUND(I475*H475,2)</f>
        <v/>
      </c>
      <c r="K475" s="78" t="inlineStr">
        <is>
          <t>CENEKON 2026/02</t>
        </is>
      </c>
      <c r="N475" s="46" t="inlineStr">
        <is>
          <t>základná</t>
        </is>
      </c>
      <c r="O475" s="98" t="n">
        <v>0</v>
      </c>
      <c r="P475" s="98">
        <f>O475*H475</f>
        <v/>
      </c>
      <c r="Q475" s="98" t="n">
        <v>0</v>
      </c>
      <c r="R475" s="98">
        <f>Q475*H475</f>
        <v/>
      </c>
      <c r="S475" s="98" t="n">
        <v>0</v>
      </c>
      <c r="T475" s="98">
        <f>S475*H475</f>
        <v/>
      </c>
      <c r="AR475" s="1" t="inlineStr">
        <is>
          <t>64</t>
        </is>
      </c>
      <c r="AT475" s="1" t="inlineStr">
        <is>
          <t>K</t>
        </is>
      </c>
      <c r="AU475" s="1" t="inlineStr">
        <is>
          <t>2</t>
        </is>
      </c>
      <c r="AY475" s="1" t="inlineStr">
        <is>
          <t>ROZPOCET</t>
        </is>
      </c>
      <c r="BE475" s="31">
        <f>IF(N475="základná",J475,0)</f>
        <v/>
      </c>
      <c r="BF475" s="31">
        <f>IF(N475="znížená",J475,0)</f>
        <v/>
      </c>
      <c r="BG475" s="31">
        <f>IF(N475="zákl. prenesená",J475,0)</f>
        <v/>
      </c>
      <c r="BH475" s="31">
        <f>IF(N475="zníž. prenesená",J475,0)</f>
        <v/>
      </c>
      <c r="BI475" s="31">
        <f>IF(N475="nulová",J475,0)</f>
        <v/>
      </c>
      <c r="BJ475" s="1" t="inlineStr">
        <is>
          <t>2</t>
        </is>
      </c>
      <c r="BK475" s="31">
        <f>ROUND(I475*H475,2)</f>
        <v/>
      </c>
      <c r="BL475" s="1" t="inlineStr">
        <is>
          <t>64</t>
        </is>
      </c>
      <c r="BM475" s="1" t="inlineStr">
        <is>
          <t>806904206</t>
        </is>
      </c>
    </row>
    <row r="476">
      <c r="D476" s="79" t="inlineStr">
        <is>
          <t>VV</t>
        </is>
      </c>
      <c r="F476" s="80" t="inlineStr">
        <is>
          <t>zhodné s dĺžkou zvodov podľa V-EL-010 = 172,70 m</t>
        </is>
      </c>
      <c r="H476" s="101" t="n">
        <v>172.7</v>
      </c>
      <c r="AT476" s="1" t="inlineStr">
        <is>
          <t>VV</t>
        </is>
      </c>
      <c r="AU476" s="1" t="inlineStr">
        <is>
          <t>2</t>
        </is>
      </c>
      <c r="AV476" s="2" t="inlineStr">
        <is>
          <t>2</t>
        </is>
      </c>
      <c r="AW476" s="2" t="inlineStr">
        <is>
          <t>True</t>
        </is>
      </c>
      <c r="AX476" s="2" t="inlineStr">
        <is>
          <t>1</t>
        </is>
      </c>
      <c r="AY476" s="1" t="inlineStr">
        <is>
          <t>ROZPOCET</t>
        </is>
      </c>
    </row>
    <row r="477" ht="24" customHeight="1">
      <c r="C477" s="82" t="inlineStr">
        <is>
          <t>141</t>
        </is>
      </c>
      <c r="D477" s="82" t="inlineStr">
        <is>
          <t>M</t>
        </is>
      </c>
      <c r="E477" s="83" t="inlineStr">
        <is>
          <t>345710005200.S</t>
        </is>
      </c>
      <c r="F477" s="84" t="inlineStr">
        <is>
          <t>Rúrka ohybná D 32 mm z PP, bezhalogénová samozhášavá - ochranná rúrka zvodu</t>
        </is>
      </c>
      <c r="G477" s="85" t="inlineStr">
        <is>
          <t>m</t>
        </is>
      </c>
      <c r="H477" s="102" t="n">
        <v>172.7</v>
      </c>
      <c r="I477" s="87" t="n">
        <v>1.81</v>
      </c>
      <c r="J477" s="87">
        <f>ROUND(I477*H477,2)</f>
        <v/>
      </c>
      <c r="K477" s="88" t="inlineStr">
        <is>
          <t>CENEKON 2026/02</t>
        </is>
      </c>
      <c r="N477" s="46" t="inlineStr">
        <is>
          <t>základná</t>
        </is>
      </c>
      <c r="O477" s="98" t="n">
        <v>0</v>
      </c>
      <c r="P477" s="98">
        <f>O477*H477</f>
        <v/>
      </c>
      <c r="Q477" s="98" t="n">
        <v>0.0001</v>
      </c>
      <c r="R477" s="98">
        <f>Q477*H477</f>
        <v/>
      </c>
      <c r="S477" s="98" t="n">
        <v>0</v>
      </c>
      <c r="T477" s="98">
        <f>S477*H477</f>
        <v/>
      </c>
      <c r="AR477" s="1" t="inlineStr">
        <is>
          <t>256</t>
        </is>
      </c>
      <c r="AT477" s="1" t="inlineStr">
        <is>
          <t>M</t>
        </is>
      </c>
      <c r="AU477" s="1" t="inlineStr">
        <is>
          <t>2</t>
        </is>
      </c>
      <c r="AY477" s="1" t="inlineStr">
        <is>
          <t>ROZPOCET</t>
        </is>
      </c>
      <c r="BE477" s="31">
        <f>IF(N477="základná",J477,0)</f>
        <v/>
      </c>
      <c r="BF477" s="31">
        <f>IF(N477="znížená",J477,0)</f>
        <v/>
      </c>
      <c r="BG477" s="31">
        <f>IF(N477="zákl. prenesená",J477,0)</f>
        <v/>
      </c>
      <c r="BH477" s="31">
        <f>IF(N477="zníž. prenesená",J477,0)</f>
        <v/>
      </c>
      <c r="BI477" s="31">
        <f>IF(N477="nulová",J477,0)</f>
        <v/>
      </c>
      <c r="BJ477" s="1" t="inlineStr">
        <is>
          <t>2</t>
        </is>
      </c>
      <c r="BK477" s="31">
        <f>ROUND(I477*H477,2)</f>
        <v/>
      </c>
      <c r="BL477" s="1" t="inlineStr">
        <is>
          <t>64</t>
        </is>
      </c>
      <c r="BM477" s="1" t="inlineStr">
        <is>
          <t>-1726225029</t>
        </is>
      </c>
    </row>
    <row r="478">
      <c r="D478" s="79" t="inlineStr">
        <is>
          <t>VV</t>
        </is>
      </c>
      <c r="F478" s="80" t="inlineStr">
        <is>
          <t>dodávka k montážnej položke P-134c = 172,70 m</t>
        </is>
      </c>
      <c r="H478" s="101" t="n">
        <v>172.7</v>
      </c>
      <c r="AT478" s="1" t="inlineStr">
        <is>
          <t>VV</t>
        </is>
      </c>
      <c r="AU478" s="1" t="inlineStr">
        <is>
          <t>2</t>
        </is>
      </c>
      <c r="AV478" s="2" t="inlineStr">
        <is>
          <t>2</t>
        </is>
      </c>
      <c r="AW478" s="2" t="inlineStr">
        <is>
          <t>True</t>
        </is>
      </c>
      <c r="AX478" s="2" t="inlineStr">
        <is>
          <t>1</t>
        </is>
      </c>
      <c r="AY478" s="1" t="inlineStr">
        <is>
          <t>ROZPOCET</t>
        </is>
      </c>
    </row>
    <row r="479" ht="24" customHeight="1">
      <c r="C479" s="72" t="inlineStr">
        <is>
          <t>142</t>
        </is>
      </c>
      <c r="D479" s="72" t="inlineStr">
        <is>
          <t>K</t>
        </is>
      </c>
      <c r="E479" s="73" t="inlineStr">
        <is>
          <t>210010313.S</t>
        </is>
      </c>
      <c r="F479" s="74" t="inlineStr">
        <is>
          <t>Krabica KO 125 odbočná s viečkom pod omietku - krabica skúšobnej svorky vo výške 0,8 m</t>
        </is>
      </c>
      <c r="G479" s="75" t="inlineStr">
        <is>
          <t>ks</t>
        </is>
      </c>
      <c r="H479" s="100" t="n">
        <v>11</v>
      </c>
      <c r="I479" s="77" t="n">
        <v>5.74</v>
      </c>
      <c r="J479" s="77">
        <f>ROUND(I479*H479,2)</f>
        <v/>
      </c>
      <c r="K479" s="78" t="inlineStr">
        <is>
          <t>CENEKON 2026/02</t>
        </is>
      </c>
      <c r="N479" s="46" t="inlineStr">
        <is>
          <t>základná</t>
        </is>
      </c>
      <c r="O479" s="98" t="n">
        <v>0</v>
      </c>
      <c r="P479" s="98">
        <f>O479*H479</f>
        <v/>
      </c>
      <c r="Q479" s="98" t="n">
        <v>0</v>
      </c>
      <c r="R479" s="98">
        <f>Q479*H479</f>
        <v/>
      </c>
      <c r="S479" s="98" t="n">
        <v>0</v>
      </c>
      <c r="T479" s="98">
        <f>S479*H479</f>
        <v/>
      </c>
      <c r="AR479" s="1" t="inlineStr">
        <is>
          <t>64</t>
        </is>
      </c>
      <c r="AT479" s="1" t="inlineStr">
        <is>
          <t>K</t>
        </is>
      </c>
      <c r="AU479" s="1" t="inlineStr">
        <is>
          <t>2</t>
        </is>
      </c>
      <c r="AY479" s="1" t="inlineStr">
        <is>
          <t>ROZPOCET</t>
        </is>
      </c>
      <c r="BE479" s="31">
        <f>IF(N479="základná",J479,0)</f>
        <v/>
      </c>
      <c r="BF479" s="31">
        <f>IF(N479="znížená",J479,0)</f>
        <v/>
      </c>
      <c r="BG479" s="31">
        <f>IF(N479="zákl. prenesená",J479,0)</f>
        <v/>
      </c>
      <c r="BH479" s="31">
        <f>IF(N479="zníž. prenesená",J479,0)</f>
        <v/>
      </c>
      <c r="BI479" s="31">
        <f>IF(N479="nulová",J479,0)</f>
        <v/>
      </c>
      <c r="BJ479" s="1" t="inlineStr">
        <is>
          <t>2</t>
        </is>
      </c>
      <c r="BK479" s="31">
        <f>ROUND(I479*H479,2)</f>
        <v/>
      </c>
      <c r="BL479" s="1" t="inlineStr">
        <is>
          <t>64</t>
        </is>
      </c>
      <c r="BM479" s="1" t="inlineStr">
        <is>
          <t>-1244490906</t>
        </is>
      </c>
    </row>
    <row r="480">
      <c r="D480" s="79" t="inlineStr">
        <is>
          <t>VV</t>
        </is>
      </c>
      <c r="F480" s="80" t="inlineStr">
        <is>
          <t>11 skúšobných svoriek SZ1 až SZ11 podľa V-EL-010</t>
        </is>
      </c>
      <c r="H480" s="101" t="n">
        <v>11</v>
      </c>
      <c r="AT480" s="1" t="inlineStr">
        <is>
          <t>VV</t>
        </is>
      </c>
      <c r="AU480" s="1" t="inlineStr">
        <is>
          <t>2</t>
        </is>
      </c>
      <c r="AV480" s="2" t="inlineStr">
        <is>
          <t>2</t>
        </is>
      </c>
      <c r="AW480" s="2" t="inlineStr">
        <is>
          <t>True</t>
        </is>
      </c>
      <c r="AX480" s="2" t="inlineStr">
        <is>
          <t>1</t>
        </is>
      </c>
      <c r="AY480" s="1" t="inlineStr">
        <is>
          <t>ROZPOCET</t>
        </is>
      </c>
    </row>
    <row r="481" ht="24" customHeight="1">
      <c r="C481" s="82" t="inlineStr">
        <is>
          <t>143</t>
        </is>
      </c>
      <c r="D481" s="82" t="inlineStr">
        <is>
          <t>M</t>
        </is>
      </c>
      <c r="E481" s="83" t="inlineStr">
        <is>
          <t>345410000500.S</t>
        </is>
      </c>
      <c r="F481" s="84" t="inlineStr">
        <is>
          <t>Krabica odbočná z PVC s viečkom pod omietku KO 125</t>
        </is>
      </c>
      <c r="G481" s="85" t="inlineStr">
        <is>
          <t>ks</t>
        </is>
      </c>
      <c r="H481" s="102" t="n">
        <v>11</v>
      </c>
      <c r="I481" s="87" t="n">
        <v>5.43</v>
      </c>
      <c r="J481" s="87">
        <f>ROUND(I481*H481,2)</f>
        <v/>
      </c>
      <c r="K481" s="88" t="inlineStr">
        <is>
          <t>CENEKON 2026/02</t>
        </is>
      </c>
      <c r="N481" s="46" t="inlineStr">
        <is>
          <t>základná</t>
        </is>
      </c>
      <c r="O481" s="98" t="n">
        <v>0</v>
      </c>
      <c r="P481" s="98">
        <f>O481*H481</f>
        <v/>
      </c>
      <c r="Q481" s="98" t="n">
        <v>0.00028</v>
      </c>
      <c r="R481" s="98">
        <f>Q481*H481</f>
        <v/>
      </c>
      <c r="S481" s="98" t="n">
        <v>0</v>
      </c>
      <c r="T481" s="98">
        <f>S481*H481</f>
        <v/>
      </c>
      <c r="AR481" s="1" t="inlineStr">
        <is>
          <t>256</t>
        </is>
      </c>
      <c r="AT481" s="1" t="inlineStr">
        <is>
          <t>M</t>
        </is>
      </c>
      <c r="AU481" s="1" t="inlineStr">
        <is>
          <t>2</t>
        </is>
      </c>
      <c r="AY481" s="1" t="inlineStr">
        <is>
          <t>ROZPOCET</t>
        </is>
      </c>
      <c r="BE481" s="31">
        <f>IF(N481="základná",J481,0)</f>
        <v/>
      </c>
      <c r="BF481" s="31">
        <f>IF(N481="znížená",J481,0)</f>
        <v/>
      </c>
      <c r="BG481" s="31">
        <f>IF(N481="zákl. prenesená",J481,0)</f>
        <v/>
      </c>
      <c r="BH481" s="31">
        <f>IF(N481="zníž. prenesená",J481,0)</f>
        <v/>
      </c>
      <c r="BI481" s="31">
        <f>IF(N481="nulová",J481,0)</f>
        <v/>
      </c>
      <c r="BJ481" s="1" t="inlineStr">
        <is>
          <t>2</t>
        </is>
      </c>
      <c r="BK481" s="31">
        <f>ROUND(I481*H481,2)</f>
        <v/>
      </c>
      <c r="BL481" s="1" t="inlineStr">
        <is>
          <t>64</t>
        </is>
      </c>
      <c r="BM481" s="1" t="inlineStr">
        <is>
          <t>-1560034479</t>
        </is>
      </c>
    </row>
    <row r="482">
      <c r="D482" s="79" t="inlineStr">
        <is>
          <t>VV</t>
        </is>
      </c>
      <c r="F482" s="80" t="inlineStr">
        <is>
          <t>dodávka k montážnej položke P-134e = 11 ks</t>
        </is>
      </c>
      <c r="H482" s="101" t="n">
        <v>11</v>
      </c>
      <c r="AT482" s="1" t="inlineStr">
        <is>
          <t>VV</t>
        </is>
      </c>
      <c r="AU482" s="1" t="inlineStr">
        <is>
          <t>2</t>
        </is>
      </c>
      <c r="AV482" s="2" t="inlineStr">
        <is>
          <t>2</t>
        </is>
      </c>
      <c r="AW482" s="2" t="inlineStr">
        <is>
          <t>True</t>
        </is>
      </c>
      <c r="AX482" s="2" t="inlineStr">
        <is>
          <t>1</t>
        </is>
      </c>
      <c r="AY482" s="1" t="inlineStr">
        <is>
          <t>ROZPOCET</t>
        </is>
      </c>
    </row>
    <row r="483" ht="24" customHeight="1">
      <c r="C483" s="72" t="inlineStr">
        <is>
          <t>144</t>
        </is>
      </c>
      <c r="D483" s="72" t="inlineStr">
        <is>
          <t>K</t>
        </is>
      </c>
      <c r="E483" s="73" t="inlineStr">
        <is>
          <t>210220243.S</t>
        </is>
      </c>
      <c r="F483" s="74" t="inlineStr">
        <is>
          <t>Svorka FeZn spojovacia SS - spoje zachytávacej sústavy a zvodov (montáž)</t>
        </is>
      </c>
      <c r="G483" s="75" t="inlineStr">
        <is>
          <t>ks</t>
        </is>
      </c>
      <c r="H483" s="100" t="n">
        <v>123</v>
      </c>
      <c r="I483" s="77" t="n">
        <v>2.82</v>
      </c>
      <c r="J483" s="77">
        <f>ROUND(I483*H483,2)</f>
        <v/>
      </c>
      <c r="K483" s="78" t="inlineStr">
        <is>
          <t>CENEKON 2026/02</t>
        </is>
      </c>
      <c r="N483" s="46" t="inlineStr">
        <is>
          <t>základná</t>
        </is>
      </c>
      <c r="O483" s="98" t="n">
        <v>0</v>
      </c>
      <c r="P483" s="98">
        <f>O483*H483</f>
        <v/>
      </c>
      <c r="Q483" s="98" t="n">
        <v>0</v>
      </c>
      <c r="R483" s="98">
        <f>Q483*H483</f>
        <v/>
      </c>
      <c r="S483" s="98" t="n">
        <v>0</v>
      </c>
      <c r="T483" s="98">
        <f>S483*H483</f>
        <v/>
      </c>
      <c r="AR483" s="1" t="inlineStr">
        <is>
          <t>64</t>
        </is>
      </c>
      <c r="AT483" s="1" t="inlineStr">
        <is>
          <t>K</t>
        </is>
      </c>
      <c r="AU483" s="1" t="inlineStr">
        <is>
          <t>2</t>
        </is>
      </c>
      <c r="AY483" s="1" t="inlineStr">
        <is>
          <t>ROZPOCET</t>
        </is>
      </c>
      <c r="BE483" s="31">
        <f>IF(N483="základná",J483,0)</f>
        <v/>
      </c>
      <c r="BF483" s="31">
        <f>IF(N483="znížená",J483,0)</f>
        <v/>
      </c>
      <c r="BG483" s="31">
        <f>IF(N483="zákl. prenesená",J483,0)</f>
        <v/>
      </c>
      <c r="BH483" s="31">
        <f>IF(N483="zníž. prenesená",J483,0)</f>
        <v/>
      </c>
      <c r="BI483" s="31">
        <f>IF(N483="nulová",J483,0)</f>
        <v/>
      </c>
      <c r="BJ483" s="1" t="inlineStr">
        <is>
          <t>2</t>
        </is>
      </c>
      <c r="BK483" s="31">
        <f>ROUND(I483*H483,2)</f>
        <v/>
      </c>
      <c r="BL483" s="1" t="inlineStr">
        <is>
          <t>64</t>
        </is>
      </c>
      <c r="BM483" s="1" t="inlineStr">
        <is>
          <t>1963784059</t>
        </is>
      </c>
    </row>
    <row r="484">
      <c r="D484" s="79" t="inlineStr">
        <is>
          <t>VV</t>
        </is>
      </c>
      <c r="F484" s="80" t="inlineStr">
        <is>
          <t>počty svoriek sú odpočítané z popiskov výkresu bleskozvodu</t>
        </is>
      </c>
      <c r="AT484" s="1" t="inlineStr">
        <is>
          <t>VV</t>
        </is>
      </c>
      <c r="AU484" s="1" t="inlineStr">
        <is>
          <t>2</t>
        </is>
      </c>
      <c r="AV484" s="2" t="inlineStr">
        <is>
          <t>2</t>
        </is>
      </c>
      <c r="AW484" s="2" t="inlineStr">
        <is>
          <t>True</t>
        </is>
      </c>
      <c r="AX484" s="2" t="inlineStr">
        <is>
          <t>0</t>
        </is>
      </c>
      <c r="AY484" s="1" t="inlineStr">
        <is>
          <t>ROZPOCET</t>
        </is>
      </c>
    </row>
    <row r="485">
      <c r="D485" s="79" t="inlineStr">
        <is>
          <t>VV</t>
        </is>
      </c>
      <c r="F485" s="80" t="inlineStr">
        <is>
          <t>uzly s popiskom „3xSS“: 25 x 3 = 75 ks</t>
        </is>
      </c>
      <c r="AT485" s="1" t="inlineStr">
        <is>
          <t>VV</t>
        </is>
      </c>
      <c r="AU485" s="1" t="inlineStr">
        <is>
          <t>2</t>
        </is>
      </c>
      <c r="AV485" s="2" t="inlineStr">
        <is>
          <t>2</t>
        </is>
      </c>
      <c r="AW485" s="2" t="inlineStr">
        <is>
          <t>True</t>
        </is>
      </c>
      <c r="AX485" s="2" t="inlineStr">
        <is>
          <t>0</t>
        </is>
      </c>
      <c r="AY485" s="1" t="inlineStr">
        <is>
          <t>ROZPOCET</t>
        </is>
      </c>
    </row>
    <row r="486">
      <c r="D486" s="79" t="inlineStr">
        <is>
          <t>VV</t>
        </is>
      </c>
      <c r="F486" s="80" t="inlineStr">
        <is>
          <t>uzly s popiskom „8xSS“ (stretnutie zvodu so strešným vedením): 6 x 8 = 48 ks</t>
        </is>
      </c>
      <c r="AT486" s="1" t="inlineStr">
        <is>
          <t>VV</t>
        </is>
      </c>
      <c r="AU486" s="1" t="inlineStr">
        <is>
          <t>2</t>
        </is>
      </c>
      <c r="AV486" s="2" t="inlineStr">
        <is>
          <t>2</t>
        </is>
      </c>
      <c r="AW486" s="2" t="inlineStr">
        <is>
          <t>True</t>
        </is>
      </c>
      <c r="AX486" s="2" t="inlineStr">
        <is>
          <t>0</t>
        </is>
      </c>
      <c r="AY486" s="1" t="inlineStr">
        <is>
          <t>ROZPOCET</t>
        </is>
      </c>
    </row>
    <row r="487">
      <c r="D487" s="79" t="inlineStr">
        <is>
          <t>VV</t>
        </is>
      </c>
      <c r="F487" s="80" t="inlineStr">
        <is>
          <t>spolu 123 ks</t>
        </is>
      </c>
      <c r="H487" s="101" t="n">
        <v>123</v>
      </c>
      <c r="AT487" s="1" t="inlineStr">
        <is>
          <t>VV</t>
        </is>
      </c>
      <c r="AU487" s="1" t="inlineStr">
        <is>
          <t>2</t>
        </is>
      </c>
      <c r="AV487" s="2" t="inlineStr">
        <is>
          <t>2</t>
        </is>
      </c>
      <c r="AW487" s="2" t="inlineStr">
        <is>
          <t>True</t>
        </is>
      </c>
      <c r="AX487" s="2" t="inlineStr">
        <is>
          <t>1</t>
        </is>
      </c>
      <c r="AY487" s="1" t="inlineStr">
        <is>
          <t>ROZPOCET</t>
        </is>
      </c>
    </row>
    <row r="488" ht="24" customHeight="1">
      <c r="C488" s="82" t="inlineStr">
        <is>
          <t>145</t>
        </is>
      </c>
      <c r="D488" s="82" t="inlineStr">
        <is>
          <t>M</t>
        </is>
      </c>
      <c r="E488" s="83" t="inlineStr">
        <is>
          <t>354410003400.S</t>
        </is>
      </c>
      <c r="F488" s="84" t="inlineStr">
        <is>
          <t>Svorka FeZn spojovacia označenie SS, 2 skrutky s príložkou</t>
        </is>
      </c>
      <c r="G488" s="85" t="inlineStr">
        <is>
          <t>ks</t>
        </is>
      </c>
      <c r="H488" s="102" t="n">
        <v>123</v>
      </c>
      <c r="I488" s="87" t="n">
        <v>0.66</v>
      </c>
      <c r="J488" s="87">
        <f>ROUND(I488*H488,2)</f>
        <v/>
      </c>
      <c r="K488" s="88" t="inlineStr">
        <is>
          <t>CENEKON 2026/02</t>
        </is>
      </c>
      <c r="N488" s="46" t="inlineStr">
        <is>
          <t>základná</t>
        </is>
      </c>
      <c r="O488" s="98" t="n">
        <v>0</v>
      </c>
      <c r="P488" s="98">
        <f>O488*H488</f>
        <v/>
      </c>
      <c r="Q488" s="98" t="n">
        <v>0.00016</v>
      </c>
      <c r="R488" s="98">
        <f>Q488*H488</f>
        <v/>
      </c>
      <c r="S488" s="98" t="n">
        <v>0</v>
      </c>
      <c r="T488" s="98">
        <f>S488*H488</f>
        <v/>
      </c>
      <c r="AR488" s="1" t="inlineStr">
        <is>
          <t>256</t>
        </is>
      </c>
      <c r="AT488" s="1" t="inlineStr">
        <is>
          <t>M</t>
        </is>
      </c>
      <c r="AU488" s="1" t="inlineStr">
        <is>
          <t>2</t>
        </is>
      </c>
      <c r="AY488" s="1" t="inlineStr">
        <is>
          <t>ROZPOCET</t>
        </is>
      </c>
      <c r="BE488" s="31">
        <f>IF(N488="základná",J488,0)</f>
        <v/>
      </c>
      <c r="BF488" s="31">
        <f>IF(N488="znížená",J488,0)</f>
        <v/>
      </c>
      <c r="BG488" s="31">
        <f>IF(N488="zákl. prenesená",J488,0)</f>
        <v/>
      </c>
      <c r="BH488" s="31">
        <f>IF(N488="zníž. prenesená",J488,0)</f>
        <v/>
      </c>
      <c r="BI488" s="31">
        <f>IF(N488="nulová",J488,0)</f>
        <v/>
      </c>
      <c r="BJ488" s="1" t="inlineStr">
        <is>
          <t>2</t>
        </is>
      </c>
      <c r="BK488" s="31">
        <f>ROUND(I488*H488,2)</f>
        <v/>
      </c>
      <c r="BL488" s="1" t="inlineStr">
        <is>
          <t>64</t>
        </is>
      </c>
      <c r="BM488" s="1" t="inlineStr">
        <is>
          <t>2040915443</t>
        </is>
      </c>
    </row>
    <row r="489">
      <c r="D489" s="79" t="inlineStr">
        <is>
          <t>VV</t>
        </is>
      </c>
      <c r="F489" s="80" t="inlineStr">
        <is>
          <t>dodávka k montážnej položke spojovacích svoriek = 123 ks</t>
        </is>
      </c>
      <c r="H489" s="101" t="n">
        <v>123</v>
      </c>
      <c r="AT489" s="1" t="inlineStr">
        <is>
          <t>VV</t>
        </is>
      </c>
      <c r="AU489" s="1" t="inlineStr">
        <is>
          <t>2</t>
        </is>
      </c>
      <c r="AV489" s="2" t="inlineStr">
        <is>
          <t>2</t>
        </is>
      </c>
      <c r="AW489" s="2" t="inlineStr">
        <is>
          <t>True</t>
        </is>
      </c>
      <c r="AX489" s="2" t="inlineStr">
        <is>
          <t>1</t>
        </is>
      </c>
      <c r="AY489" s="1" t="inlineStr">
        <is>
          <t>ROZPOCET</t>
        </is>
      </c>
    </row>
    <row r="490" ht="24" customHeight="1">
      <c r="C490" s="82" t="inlineStr">
        <is>
          <t>146</t>
        </is>
      </c>
      <c r="D490" s="82" t="inlineStr">
        <is>
          <t>M</t>
        </is>
      </c>
      <c r="E490" s="83" t="inlineStr">
        <is>
          <t>354410002500.S</t>
        </is>
      </c>
      <c r="F490" s="84" t="inlineStr">
        <is>
          <t>Svorka FeZn krížová označenie SK - krížené spoje mreže zachytávacej sústavy</t>
        </is>
      </c>
      <c r="G490" s="85" t="inlineStr">
        <is>
          <t>ks</t>
        </is>
      </c>
      <c r="H490" s="102" t="n">
        <v>6</v>
      </c>
      <c r="I490" s="87" t="n">
        <v>1.22</v>
      </c>
      <c r="J490" s="87">
        <f>ROUND(I490*H490,2)</f>
        <v/>
      </c>
      <c r="K490" s="88" t="inlineStr">
        <is>
          <t>CENEKON 2026/02</t>
        </is>
      </c>
      <c r="N490" s="46" t="inlineStr">
        <is>
          <t>základná</t>
        </is>
      </c>
      <c r="O490" s="98" t="n">
        <v>0</v>
      </c>
      <c r="P490" s="98">
        <f>O490*H490</f>
        <v/>
      </c>
      <c r="Q490" s="98" t="n">
        <v>0.00022</v>
      </c>
      <c r="R490" s="98">
        <f>Q490*H490</f>
        <v/>
      </c>
      <c r="S490" s="98" t="n">
        <v>0</v>
      </c>
      <c r="T490" s="98">
        <f>S490*H490</f>
        <v/>
      </c>
      <c r="AR490" s="1" t="inlineStr">
        <is>
          <t>256</t>
        </is>
      </c>
      <c r="AT490" s="1" t="inlineStr">
        <is>
          <t>M</t>
        </is>
      </c>
      <c r="AU490" s="1" t="inlineStr">
        <is>
          <t>2</t>
        </is>
      </c>
      <c r="AY490" s="1" t="inlineStr">
        <is>
          <t>ROZPOCET</t>
        </is>
      </c>
      <c r="BE490" s="31">
        <f>IF(N490="základná",J490,0)</f>
        <v/>
      </c>
      <c r="BF490" s="31">
        <f>IF(N490="znížená",J490,0)</f>
        <v/>
      </c>
      <c r="BG490" s="31">
        <f>IF(N490="zákl. prenesená",J490,0)</f>
        <v/>
      </c>
      <c r="BH490" s="31">
        <f>IF(N490="zníž. prenesená",J490,0)</f>
        <v/>
      </c>
      <c r="BI490" s="31">
        <f>IF(N490="nulová",J490,0)</f>
        <v/>
      </c>
      <c r="BJ490" s="1" t="inlineStr">
        <is>
          <t>2</t>
        </is>
      </c>
      <c r="BK490" s="31">
        <f>ROUND(I490*H490,2)</f>
        <v/>
      </c>
      <c r="BL490" s="1" t="inlineStr">
        <is>
          <t>64</t>
        </is>
      </c>
      <c r="BM490" s="1" t="inlineStr">
        <is>
          <t>1799794035</t>
        </is>
      </c>
    </row>
    <row r="491">
      <c r="D491" s="79" t="inlineStr">
        <is>
          <t>VV</t>
        </is>
      </c>
      <c r="F491" s="80" t="inlineStr">
        <is>
          <t>dodávka k montážnej položke krížových svoriek = 6 ks</t>
        </is>
      </c>
      <c r="H491" s="101" t="n">
        <v>6</v>
      </c>
      <c r="AT491" s="1" t="inlineStr">
        <is>
          <t>VV</t>
        </is>
      </c>
      <c r="AU491" s="1" t="inlineStr">
        <is>
          <t>2</t>
        </is>
      </c>
      <c r="AV491" s="2" t="inlineStr">
        <is>
          <t>2</t>
        </is>
      </c>
      <c r="AW491" s="2" t="inlineStr">
        <is>
          <t>True</t>
        </is>
      </c>
      <c r="AX491" s="2" t="inlineStr">
        <is>
          <t>1</t>
        </is>
      </c>
      <c r="AY491" s="1" t="inlineStr">
        <is>
          <t>ROZPOCET</t>
        </is>
      </c>
    </row>
    <row r="492" ht="24" customHeight="1">
      <c r="C492" s="72" t="inlineStr">
        <is>
          <t>147</t>
        </is>
      </c>
      <c r="D492" s="72" t="inlineStr">
        <is>
          <t>K</t>
        </is>
      </c>
      <c r="E492" s="73" t="inlineStr">
        <is>
          <t>210220241.S</t>
        </is>
      </c>
      <c r="F492" s="74" t="inlineStr">
        <is>
          <t>Svorka FeZn krížová SK a diagonálna krížová DKS - montáž</t>
        </is>
      </c>
      <c r="G492" s="75" t="inlineStr">
        <is>
          <t>ks</t>
        </is>
      </c>
      <c r="H492" s="100" t="n">
        <v>6</v>
      </c>
      <c r="I492" s="77" t="n">
        <v>4.03</v>
      </c>
      <c r="J492" s="77">
        <f>ROUND(I492*H492,2)</f>
        <v/>
      </c>
      <c r="K492" s="78" t="inlineStr">
        <is>
          <t>CENEKON 2026/02</t>
        </is>
      </c>
      <c r="N492" s="46" t="inlineStr">
        <is>
          <t>základná</t>
        </is>
      </c>
      <c r="O492" s="98" t="n">
        <v>0</v>
      </c>
      <c r="P492" s="98">
        <f>O492*H492</f>
        <v/>
      </c>
      <c r="Q492" s="98" t="n">
        <v>0</v>
      </c>
      <c r="R492" s="98">
        <f>Q492*H492</f>
        <v/>
      </c>
      <c r="S492" s="98" t="n">
        <v>0</v>
      </c>
      <c r="T492" s="98">
        <f>S492*H492</f>
        <v/>
      </c>
      <c r="AR492" s="1" t="inlineStr">
        <is>
          <t>64</t>
        </is>
      </c>
      <c r="AT492" s="1" t="inlineStr">
        <is>
          <t>K</t>
        </is>
      </c>
      <c r="AU492" s="1" t="inlineStr">
        <is>
          <t>2</t>
        </is>
      </c>
      <c r="AY492" s="1" t="inlineStr">
        <is>
          <t>ROZPOCET</t>
        </is>
      </c>
      <c r="BE492" s="31">
        <f>IF(N492="základná",J492,0)</f>
        <v/>
      </c>
      <c r="BF492" s="31">
        <f>IF(N492="znížená",J492,0)</f>
        <v/>
      </c>
      <c r="BG492" s="31">
        <f>IF(N492="zákl. prenesená",J492,0)</f>
        <v/>
      </c>
      <c r="BH492" s="31">
        <f>IF(N492="zníž. prenesená",J492,0)</f>
        <v/>
      </c>
      <c r="BI492" s="31">
        <f>IF(N492="nulová",J492,0)</f>
        <v/>
      </c>
      <c r="BJ492" s="1" t="inlineStr">
        <is>
          <t>2</t>
        </is>
      </c>
      <c r="BK492" s="31">
        <f>ROUND(I492*H492,2)</f>
        <v/>
      </c>
      <c r="BL492" s="1" t="inlineStr">
        <is>
          <t>64</t>
        </is>
      </c>
      <c r="BM492" s="1" t="inlineStr">
        <is>
          <t>-27089812</t>
        </is>
      </c>
    </row>
    <row r="493">
      <c r="D493" s="79" t="inlineStr">
        <is>
          <t>VV</t>
        </is>
      </c>
      <c r="F493" s="80" t="inlineStr">
        <is>
          <t>počty svoriek sú odpočítané z popiskov výkresu bleskozvodu</t>
        </is>
      </c>
      <c r="AT493" s="1" t="inlineStr">
        <is>
          <t>VV</t>
        </is>
      </c>
      <c r="AU493" s="1" t="inlineStr">
        <is>
          <t>2</t>
        </is>
      </c>
      <c r="AV493" s="2" t="inlineStr">
        <is>
          <t>2</t>
        </is>
      </c>
      <c r="AW493" s="2" t="inlineStr">
        <is>
          <t>True</t>
        </is>
      </c>
      <c r="AX493" s="2" t="inlineStr">
        <is>
          <t>0</t>
        </is>
      </c>
      <c r="AY493" s="1" t="inlineStr">
        <is>
          <t>ROZPOCET</t>
        </is>
      </c>
    </row>
    <row r="494">
      <c r="D494" s="79" t="inlineStr">
        <is>
          <t>VV</t>
        </is>
      </c>
      <c r="F494" s="80" t="inlineStr">
        <is>
          <t>popisok „1xSK“ je práve pri šiestich uzloch, kde sa zvod stretáva so strešným vedením</t>
        </is>
      </c>
      <c r="AT494" s="1" t="inlineStr">
        <is>
          <t>VV</t>
        </is>
      </c>
      <c r="AU494" s="1" t="inlineStr">
        <is>
          <t>2</t>
        </is>
      </c>
      <c r="AV494" s="2" t="inlineStr">
        <is>
          <t>2</t>
        </is>
      </c>
      <c r="AW494" s="2" t="inlineStr">
        <is>
          <t>True</t>
        </is>
      </c>
      <c r="AX494" s="2" t="inlineStr">
        <is>
          <t>0</t>
        </is>
      </c>
      <c r="AY494" s="1" t="inlineStr">
        <is>
          <t>ROZPOCET</t>
        </is>
      </c>
    </row>
    <row r="495">
      <c r="D495" s="79" t="inlineStr">
        <is>
          <t>VV</t>
        </is>
      </c>
      <c r="F495" s="80" t="inlineStr">
        <is>
          <t>spolu 6 ks</t>
        </is>
      </c>
      <c r="H495" s="101" t="n">
        <v>6</v>
      </c>
      <c r="AT495" s="1" t="inlineStr">
        <is>
          <t>VV</t>
        </is>
      </c>
      <c r="AU495" s="1" t="inlineStr">
        <is>
          <t>2</t>
        </is>
      </c>
      <c r="AV495" s="2" t="inlineStr">
        <is>
          <t>2</t>
        </is>
      </c>
      <c r="AW495" s="2" t="inlineStr">
        <is>
          <t>True</t>
        </is>
      </c>
      <c r="AX495" s="2" t="inlineStr">
        <is>
          <t>1</t>
        </is>
      </c>
      <c r="AY495" s="1" t="inlineStr">
        <is>
          <t>ROZPOCET</t>
        </is>
      </c>
    </row>
    <row r="496" ht="24" customHeight="1">
      <c r="C496" s="72" t="inlineStr">
        <is>
          <t>148</t>
        </is>
      </c>
      <c r="D496" s="72" t="inlineStr">
        <is>
          <t>K</t>
        </is>
      </c>
      <c r="E496" s="73" t="inlineStr">
        <is>
          <t>210220280.S</t>
        </is>
      </c>
      <c r="F496" s="74" t="inlineStr">
        <is>
          <t>Uzemňovacia tyč FeZn ZT - uzemnenie elektromerového rozvádzača RE (montáž)</t>
        </is>
      </c>
      <c r="G496" s="75" t="inlineStr">
        <is>
          <t>m</t>
        </is>
      </c>
      <c r="H496" s="100" t="n">
        <v>6</v>
      </c>
      <c r="I496" s="77" t="n">
        <v>19.55</v>
      </c>
      <c r="J496" s="77">
        <f>ROUND(I496*H496,2)</f>
        <v/>
      </c>
      <c r="K496" s="78" t="inlineStr">
        <is>
          <t>CENEKON 2026/02</t>
        </is>
      </c>
      <c r="N496" s="46" t="inlineStr">
        <is>
          <t>základná</t>
        </is>
      </c>
      <c r="O496" s="98" t="n">
        <v>0</v>
      </c>
      <c r="P496" s="98">
        <f>O496*H496</f>
        <v/>
      </c>
      <c r="Q496" s="98" t="n">
        <v>0</v>
      </c>
      <c r="R496" s="98">
        <f>Q496*H496</f>
        <v/>
      </c>
      <c r="S496" s="98" t="n">
        <v>0</v>
      </c>
      <c r="T496" s="98">
        <f>S496*H496</f>
        <v/>
      </c>
      <c r="AR496" s="1" t="inlineStr">
        <is>
          <t>64</t>
        </is>
      </c>
      <c r="AT496" s="1" t="inlineStr">
        <is>
          <t>K</t>
        </is>
      </c>
      <c r="AU496" s="1" t="inlineStr">
        <is>
          <t>2</t>
        </is>
      </c>
      <c r="AY496" s="1" t="inlineStr">
        <is>
          <t>ROZPOCET</t>
        </is>
      </c>
      <c r="BE496" s="31">
        <f>IF(N496="základná",J496,0)</f>
        <v/>
      </c>
      <c r="BF496" s="31">
        <f>IF(N496="znížená",J496,0)</f>
        <v/>
      </c>
      <c r="BG496" s="31">
        <f>IF(N496="zákl. prenesená",J496,0)</f>
        <v/>
      </c>
      <c r="BH496" s="31">
        <f>IF(N496="zníž. prenesená",J496,0)</f>
        <v/>
      </c>
      <c r="BI496" s="31">
        <f>IF(N496="nulová",J496,0)</f>
        <v/>
      </c>
      <c r="BJ496" s="1" t="inlineStr">
        <is>
          <t>2</t>
        </is>
      </c>
      <c r="BK496" s="31">
        <f>ROUND(I496*H496,2)</f>
        <v/>
      </c>
      <c r="BL496" s="1" t="inlineStr">
        <is>
          <t>64</t>
        </is>
      </c>
      <c r="BM496" s="1" t="inlineStr">
        <is>
          <t>-731586589</t>
        </is>
      </c>
    </row>
    <row r="497">
      <c r="D497" s="79" t="inlineStr">
        <is>
          <t>VV</t>
        </is>
      </c>
      <c r="F497" s="80" t="inlineStr">
        <is>
          <t>predpoklad P-29: 3 zemniace tyče po 2 m na elektromerový rozvádzač RE = 6,00 m</t>
        </is>
      </c>
      <c r="H497" s="101" t="n">
        <v>6</v>
      </c>
      <c r="AT497" s="1" t="inlineStr">
        <is>
          <t>VV</t>
        </is>
      </c>
      <c r="AU497" s="1" t="inlineStr">
        <is>
          <t>2</t>
        </is>
      </c>
      <c r="AV497" s="2" t="inlineStr">
        <is>
          <t>2</t>
        </is>
      </c>
      <c r="AW497" s="2" t="inlineStr">
        <is>
          <t>True</t>
        </is>
      </c>
      <c r="AX497" s="2" t="inlineStr">
        <is>
          <t>1</t>
        </is>
      </c>
      <c r="AY497" s="1" t="inlineStr">
        <is>
          <t>ROZPOCET</t>
        </is>
      </c>
    </row>
    <row r="498" ht="24" customHeight="1">
      <c r="C498" s="82" t="inlineStr">
        <is>
          <t>149</t>
        </is>
      </c>
      <c r="D498" s="82" t="inlineStr">
        <is>
          <t>M</t>
        </is>
      </c>
      <c r="E498" s="83" t="inlineStr">
        <is>
          <t>354410055700.S</t>
        </is>
      </c>
      <c r="F498" s="84" t="inlineStr">
        <is>
          <t>Tyč uzemňovacia FeZn označenie ZT, dĺžka 2 m</t>
        </is>
      </c>
      <c r="G498" s="85" t="inlineStr">
        <is>
          <t>ks</t>
        </is>
      </c>
      <c r="H498" s="102" t="n">
        <v>3</v>
      </c>
      <c r="I498" s="87" t="n">
        <v>25.14</v>
      </c>
      <c r="J498" s="87">
        <f>ROUND(I498*H498,2)</f>
        <v/>
      </c>
      <c r="K498" s="88" t="inlineStr">
        <is>
          <t>CENEKON 2026/02</t>
        </is>
      </c>
      <c r="N498" s="46" t="inlineStr">
        <is>
          <t>základná</t>
        </is>
      </c>
      <c r="O498" s="98" t="n">
        <v>0</v>
      </c>
      <c r="P498" s="98">
        <f>O498*H498</f>
        <v/>
      </c>
      <c r="Q498" s="98" t="n">
        <v>0.00793</v>
      </c>
      <c r="R498" s="98">
        <f>Q498*H498</f>
        <v/>
      </c>
      <c r="S498" s="98" t="n">
        <v>0</v>
      </c>
      <c r="T498" s="98">
        <f>S498*H498</f>
        <v/>
      </c>
      <c r="AR498" s="1" t="inlineStr">
        <is>
          <t>256</t>
        </is>
      </c>
      <c r="AT498" s="1" t="inlineStr">
        <is>
          <t>M</t>
        </is>
      </c>
      <c r="AU498" s="1" t="inlineStr">
        <is>
          <t>2</t>
        </is>
      </c>
      <c r="AY498" s="1" t="inlineStr">
        <is>
          <t>ROZPOCET</t>
        </is>
      </c>
      <c r="BE498" s="31">
        <f>IF(N498="základná",J498,0)</f>
        <v/>
      </c>
      <c r="BF498" s="31">
        <f>IF(N498="znížená",J498,0)</f>
        <v/>
      </c>
      <c r="BG498" s="31">
        <f>IF(N498="zákl. prenesená",J498,0)</f>
        <v/>
      </c>
      <c r="BH498" s="31">
        <f>IF(N498="zníž. prenesená",J498,0)</f>
        <v/>
      </c>
      <c r="BI498" s="31">
        <f>IF(N498="nulová",J498,0)</f>
        <v/>
      </c>
      <c r="BJ498" s="1" t="inlineStr">
        <is>
          <t>2</t>
        </is>
      </c>
      <c r="BK498" s="31">
        <f>ROUND(I498*H498,2)</f>
        <v/>
      </c>
      <c r="BL498" s="1" t="inlineStr">
        <is>
          <t>64</t>
        </is>
      </c>
      <c r="BM498" s="1" t="inlineStr">
        <is>
          <t>-1403051596</t>
        </is>
      </c>
    </row>
    <row r="499">
      <c r="D499" s="79" t="inlineStr">
        <is>
          <t>VV</t>
        </is>
      </c>
      <c r="F499" s="80" t="inlineStr">
        <is>
          <t>predpoklad P-29: 3 tyče po 2 m na elektromerový rozvádzač RE = 3 ks</t>
        </is>
      </c>
      <c r="H499" s="101" t="n">
        <v>3</v>
      </c>
      <c r="AT499" s="1" t="inlineStr">
        <is>
          <t>VV</t>
        </is>
      </c>
      <c r="AU499" s="1" t="inlineStr">
        <is>
          <t>2</t>
        </is>
      </c>
      <c r="AV499" s="2" t="inlineStr">
        <is>
          <t>2</t>
        </is>
      </c>
      <c r="AW499" s="2" t="inlineStr">
        <is>
          <t>True</t>
        </is>
      </c>
      <c r="AX499" s="2" t="inlineStr">
        <is>
          <t>1</t>
        </is>
      </c>
      <c r="AY499" s="1" t="inlineStr">
        <is>
          <t>ROZPOCET</t>
        </is>
      </c>
    </row>
    <row r="500" ht="36" customHeight="1">
      <c r="C500" s="72" t="inlineStr">
        <is>
          <t>150</t>
        </is>
      </c>
      <c r="D500" s="72" t="inlineStr">
        <is>
          <t>K</t>
        </is>
      </c>
      <c r="E500" s="73" t="inlineStr">
        <is>
          <t>210220253.S</t>
        </is>
      </c>
      <c r="F500" s="74" t="inlineStr">
        <is>
          <t>Svorka FeZn uzemňovacia SR03 - pripojenie hlavnej uzemňovacej prípojnice na obvodový zemnič (montáž)</t>
        </is>
      </c>
      <c r="G500" s="75" t="inlineStr">
        <is>
          <t>ks</t>
        </is>
      </c>
      <c r="H500" s="100" t="n">
        <v>2</v>
      </c>
      <c r="I500" s="77" t="n">
        <v>2.82</v>
      </c>
      <c r="J500" s="77">
        <f>ROUND(I500*H500,2)</f>
        <v/>
      </c>
      <c r="K500" s="78" t="inlineStr">
        <is>
          <t>CENEKON 2026/02</t>
        </is>
      </c>
      <c r="N500" s="46" t="inlineStr">
        <is>
          <t>základná</t>
        </is>
      </c>
      <c r="O500" s="98" t="n">
        <v>0</v>
      </c>
      <c r="P500" s="98">
        <f>O500*H500</f>
        <v/>
      </c>
      <c r="Q500" s="98" t="n">
        <v>0</v>
      </c>
      <c r="R500" s="98">
        <f>Q500*H500</f>
        <v/>
      </c>
      <c r="S500" s="98" t="n">
        <v>0</v>
      </c>
      <c r="T500" s="98">
        <f>S500*H500</f>
        <v/>
      </c>
      <c r="AR500" s="1" t="inlineStr">
        <is>
          <t>64</t>
        </is>
      </c>
      <c r="AT500" s="1" t="inlineStr">
        <is>
          <t>K</t>
        </is>
      </c>
      <c r="AU500" s="1" t="inlineStr">
        <is>
          <t>2</t>
        </is>
      </c>
      <c r="AY500" s="1" t="inlineStr">
        <is>
          <t>ROZPOCET</t>
        </is>
      </c>
      <c r="BE500" s="31">
        <f>IF(N500="základná",J500,0)</f>
        <v/>
      </c>
      <c r="BF500" s="31">
        <f>IF(N500="znížená",J500,0)</f>
        <v/>
      </c>
      <c r="BG500" s="31">
        <f>IF(N500="zákl. prenesená",J500,0)</f>
        <v/>
      </c>
      <c r="BH500" s="31">
        <f>IF(N500="zníž. prenesená",J500,0)</f>
        <v/>
      </c>
      <c r="BI500" s="31">
        <f>IF(N500="nulová",J500,0)</f>
        <v/>
      </c>
      <c r="BJ500" s="1" t="inlineStr">
        <is>
          <t>2</t>
        </is>
      </c>
      <c r="BK500" s="31">
        <f>ROUND(I500*H500,2)</f>
        <v/>
      </c>
      <c r="BL500" s="1" t="inlineStr">
        <is>
          <t>64</t>
        </is>
      </c>
      <c r="BM500" s="1" t="inlineStr">
        <is>
          <t>288904094</t>
        </is>
      </c>
    </row>
    <row r="501">
      <c r="D501" s="79" t="inlineStr">
        <is>
          <t>VV</t>
        </is>
      </c>
      <c r="F501" s="80" t="inlineStr">
        <is>
          <t>popisok „2xSR03“ pri hlavnej uzemňovacej prípojnici na výkrese bleskozvodu</t>
        </is>
      </c>
      <c r="AT501" s="1" t="inlineStr">
        <is>
          <t>VV</t>
        </is>
      </c>
      <c r="AU501" s="1" t="inlineStr">
        <is>
          <t>2</t>
        </is>
      </c>
      <c r="AV501" s="2" t="inlineStr">
        <is>
          <t>2</t>
        </is>
      </c>
      <c r="AW501" s="2" t="inlineStr">
        <is>
          <t>True</t>
        </is>
      </c>
      <c r="AX501" s="2" t="inlineStr">
        <is>
          <t>0</t>
        </is>
      </c>
      <c r="AY501" s="1" t="inlineStr">
        <is>
          <t>ROZPOCET</t>
        </is>
      </c>
    </row>
    <row r="502">
      <c r="D502" s="79" t="inlineStr">
        <is>
          <t>VV</t>
        </is>
      </c>
      <c r="F502" s="80" t="inlineStr">
        <is>
          <t>2 ks</t>
        </is>
      </c>
      <c r="H502" s="101" t="n">
        <v>2</v>
      </c>
      <c r="AT502" s="1" t="inlineStr">
        <is>
          <t>VV</t>
        </is>
      </c>
      <c r="AU502" s="1" t="inlineStr">
        <is>
          <t>2</t>
        </is>
      </c>
      <c r="AV502" s="2" t="inlineStr">
        <is>
          <t>2</t>
        </is>
      </c>
      <c r="AW502" s="2" t="inlineStr">
        <is>
          <t>True</t>
        </is>
      </c>
      <c r="AX502" s="2" t="inlineStr">
        <is>
          <t>1</t>
        </is>
      </c>
      <c r="AY502" s="1" t="inlineStr">
        <is>
          <t>ROZPOCET</t>
        </is>
      </c>
    </row>
    <row r="503" ht="24" customHeight="1">
      <c r="C503" s="82" t="inlineStr">
        <is>
          <t>151</t>
        </is>
      </c>
      <c r="D503" s="82" t="inlineStr">
        <is>
          <t>M</t>
        </is>
      </c>
      <c r="E503" s="83" t="inlineStr">
        <is>
          <t>354410001300.S</t>
        </is>
      </c>
      <c r="F503" s="84" t="inlineStr">
        <is>
          <t>Svorka FeZn uzemňovacia označenie SR 03 E - pripojenie hlavnej uzemňovacej prípojnice</t>
        </is>
      </c>
      <c r="G503" s="85" t="inlineStr">
        <is>
          <t>ks</t>
        </is>
      </c>
      <c r="H503" s="102" t="n">
        <v>2</v>
      </c>
      <c r="I503" s="87" t="n">
        <v>0.96</v>
      </c>
      <c r="J503" s="87">
        <f>ROUND(I503*H503,2)</f>
        <v/>
      </c>
      <c r="K503" s="88" t="inlineStr">
        <is>
          <t>CENEKON 2026/02</t>
        </is>
      </c>
      <c r="N503" s="46" t="inlineStr">
        <is>
          <t>základná</t>
        </is>
      </c>
      <c r="O503" s="98" t="n">
        <v>0</v>
      </c>
      <c r="P503" s="98">
        <f>O503*H503</f>
        <v/>
      </c>
      <c r="Q503" s="98" t="n">
        <v>0.00013</v>
      </c>
      <c r="R503" s="98">
        <f>Q503*H503</f>
        <v/>
      </c>
      <c r="S503" s="98" t="n">
        <v>0</v>
      </c>
      <c r="T503" s="98">
        <f>S503*H503</f>
        <v/>
      </c>
      <c r="AR503" s="1" t="inlineStr">
        <is>
          <t>256</t>
        </is>
      </c>
      <c r="AT503" s="1" t="inlineStr">
        <is>
          <t>M</t>
        </is>
      </c>
      <c r="AU503" s="1" t="inlineStr">
        <is>
          <t>2</t>
        </is>
      </c>
      <c r="AY503" s="1" t="inlineStr">
        <is>
          <t>ROZPOCET</t>
        </is>
      </c>
      <c r="BE503" s="31">
        <f>IF(N503="základná",J503,0)</f>
        <v/>
      </c>
      <c r="BF503" s="31">
        <f>IF(N503="znížená",J503,0)</f>
        <v/>
      </c>
      <c r="BG503" s="31">
        <f>IF(N503="zákl. prenesená",J503,0)</f>
        <v/>
      </c>
      <c r="BH503" s="31">
        <f>IF(N503="zníž. prenesená",J503,0)</f>
        <v/>
      </c>
      <c r="BI503" s="31">
        <f>IF(N503="nulová",J503,0)</f>
        <v/>
      </c>
      <c r="BJ503" s="1" t="inlineStr">
        <is>
          <t>2</t>
        </is>
      </c>
      <c r="BK503" s="31">
        <f>ROUND(I503*H503,2)</f>
        <v/>
      </c>
      <c r="BL503" s="1" t="inlineStr">
        <is>
          <t>64</t>
        </is>
      </c>
      <c r="BM503" s="1" t="inlineStr">
        <is>
          <t>372425981</t>
        </is>
      </c>
    </row>
    <row r="504">
      <c r="D504" s="79" t="inlineStr">
        <is>
          <t>VV</t>
        </is>
      </c>
      <c r="F504" s="80" t="inlineStr">
        <is>
          <t>dodávka k montážnej položke = 2 ks</t>
        </is>
      </c>
      <c r="H504" s="101" t="n">
        <v>2</v>
      </c>
      <c r="AT504" s="1" t="inlineStr">
        <is>
          <t>VV</t>
        </is>
      </c>
      <c r="AU504" s="1" t="inlineStr">
        <is>
          <t>2</t>
        </is>
      </c>
      <c r="AV504" s="2" t="inlineStr">
        <is>
          <t>2</t>
        </is>
      </c>
      <c r="AW504" s="2" t="inlineStr">
        <is>
          <t>True</t>
        </is>
      </c>
      <c r="AX504" s="2" t="inlineStr">
        <is>
          <t>1</t>
        </is>
      </c>
      <c r="AY504" s="1" t="inlineStr">
        <is>
          <t>ROZPOCET</t>
        </is>
      </c>
    </row>
    <row r="505" ht="24" customHeight="1">
      <c r="C505" s="72" t="inlineStr">
        <is>
          <t>152</t>
        </is>
      </c>
      <c r="D505" s="72" t="inlineStr">
        <is>
          <t>K</t>
        </is>
      </c>
      <c r="E505" s="73" t="inlineStr">
        <is>
          <t>210220253.S</t>
        </is>
      </c>
      <c r="F505" s="74" t="inlineStr">
        <is>
          <t>Svorka FeZn uzemňovacia SR 03 pás/guľatina - spojenie prepojov s obvodovým zemničom (montáž)</t>
        </is>
      </c>
      <c r="G505" s="75" t="inlineStr">
        <is>
          <t>ks</t>
        </is>
      </c>
      <c r="H505" s="100" t="n">
        <v>22</v>
      </c>
      <c r="I505" s="77" t="n">
        <v>2.82</v>
      </c>
      <c r="J505" s="77">
        <f>ROUND(I505*H505,2)</f>
        <v/>
      </c>
      <c r="K505" s="78" t="inlineStr">
        <is>
          <t>CENEKON 2026/02</t>
        </is>
      </c>
      <c r="N505" s="46" t="inlineStr">
        <is>
          <t>základná</t>
        </is>
      </c>
      <c r="O505" s="98" t="n">
        <v>0</v>
      </c>
      <c r="P505" s="98">
        <f>O505*H505</f>
        <v/>
      </c>
      <c r="Q505" s="98" t="n">
        <v>0</v>
      </c>
      <c r="R505" s="98">
        <f>Q505*H505</f>
        <v/>
      </c>
      <c r="S505" s="98" t="n">
        <v>0</v>
      </c>
      <c r="T505" s="98">
        <f>S505*H505</f>
        <v/>
      </c>
      <c r="AR505" s="1" t="inlineStr">
        <is>
          <t>64</t>
        </is>
      </c>
      <c r="AT505" s="1" t="inlineStr">
        <is>
          <t>K</t>
        </is>
      </c>
      <c r="AU505" s="1" t="inlineStr">
        <is>
          <t>2</t>
        </is>
      </c>
      <c r="AY505" s="1" t="inlineStr">
        <is>
          <t>ROZPOCET</t>
        </is>
      </c>
      <c r="BE505" s="31">
        <f>IF(N505="základná",J505,0)</f>
        <v/>
      </c>
      <c r="BF505" s="31">
        <f>IF(N505="znížená",J505,0)</f>
        <v/>
      </c>
      <c r="BG505" s="31">
        <f>IF(N505="zákl. prenesená",J505,0)</f>
        <v/>
      </c>
      <c r="BH505" s="31">
        <f>IF(N505="zníž. prenesená",J505,0)</f>
        <v/>
      </c>
      <c r="BI505" s="31">
        <f>IF(N505="nulová",J505,0)</f>
        <v/>
      </c>
      <c r="BJ505" s="1" t="inlineStr">
        <is>
          <t>2</t>
        </is>
      </c>
      <c r="BK505" s="31">
        <f>ROUND(I505*H505,2)</f>
        <v/>
      </c>
      <c r="BL505" s="1" t="inlineStr">
        <is>
          <t>64</t>
        </is>
      </c>
      <c r="BM505" s="1" t="inlineStr">
        <is>
          <t>-53771462</t>
        </is>
      </c>
    </row>
    <row r="506">
      <c r="D506" s="79" t="inlineStr">
        <is>
          <t>VV</t>
        </is>
      </c>
      <c r="F506" s="80" t="inlineStr">
        <is>
          <t>11 skúšobných svoriek, pri každej výkres popisuje „2xSR03“: 11 x 2 = 22 ks</t>
        </is>
      </c>
      <c r="H506" s="101" t="n">
        <v>22</v>
      </c>
      <c r="AT506" s="1" t="inlineStr">
        <is>
          <t>VV</t>
        </is>
      </c>
      <c r="AU506" s="1" t="inlineStr">
        <is>
          <t>2</t>
        </is>
      </c>
      <c r="AV506" s="2" t="inlineStr">
        <is>
          <t>2</t>
        </is>
      </c>
      <c r="AW506" s="2" t="inlineStr">
        <is>
          <t>True</t>
        </is>
      </c>
      <c r="AX506" s="2" t="inlineStr">
        <is>
          <t>1</t>
        </is>
      </c>
      <c r="AY506" s="1" t="inlineStr">
        <is>
          <t>ROZPOCET</t>
        </is>
      </c>
    </row>
    <row r="507" ht="24" customHeight="1">
      <c r="C507" s="82" t="inlineStr">
        <is>
          <t>153</t>
        </is>
      </c>
      <c r="D507" s="82" t="inlineStr">
        <is>
          <t>M</t>
        </is>
      </c>
      <c r="E507" s="83" t="inlineStr">
        <is>
          <t>354410001300.S</t>
        </is>
      </c>
      <c r="F507" s="84" t="inlineStr">
        <is>
          <t>Svorka FeZn uzemňovacia označenie SR 03 E - spojenie prepojov s obvodovým zemničom</t>
        </is>
      </c>
      <c r="G507" s="85" t="inlineStr">
        <is>
          <t>ks</t>
        </is>
      </c>
      <c r="H507" s="102" t="n">
        <v>22</v>
      </c>
      <c r="I507" s="87" t="n">
        <v>0.96</v>
      </c>
      <c r="J507" s="87">
        <f>ROUND(I507*H507,2)</f>
        <v/>
      </c>
      <c r="K507" s="88" t="inlineStr">
        <is>
          <t>CENEKON 2026/02</t>
        </is>
      </c>
      <c r="N507" s="46" t="inlineStr">
        <is>
          <t>základná</t>
        </is>
      </c>
      <c r="O507" s="98" t="n">
        <v>0</v>
      </c>
      <c r="P507" s="98">
        <f>O507*H507</f>
        <v/>
      </c>
      <c r="Q507" s="98" t="n">
        <v>0.00013</v>
      </c>
      <c r="R507" s="98">
        <f>Q507*H507</f>
        <v/>
      </c>
      <c r="S507" s="98" t="n">
        <v>0</v>
      </c>
      <c r="T507" s="98">
        <f>S507*H507</f>
        <v/>
      </c>
      <c r="AR507" s="1" t="inlineStr">
        <is>
          <t>256</t>
        </is>
      </c>
      <c r="AT507" s="1" t="inlineStr">
        <is>
          <t>M</t>
        </is>
      </c>
      <c r="AU507" s="1" t="inlineStr">
        <is>
          <t>2</t>
        </is>
      </c>
      <c r="AY507" s="1" t="inlineStr">
        <is>
          <t>ROZPOCET</t>
        </is>
      </c>
      <c r="BE507" s="31">
        <f>IF(N507="základná",J507,0)</f>
        <v/>
      </c>
      <c r="BF507" s="31">
        <f>IF(N507="znížená",J507,0)</f>
        <v/>
      </c>
      <c r="BG507" s="31">
        <f>IF(N507="zákl. prenesená",J507,0)</f>
        <v/>
      </c>
      <c r="BH507" s="31">
        <f>IF(N507="zníž. prenesená",J507,0)</f>
        <v/>
      </c>
      <c r="BI507" s="31">
        <f>IF(N507="nulová",J507,0)</f>
        <v/>
      </c>
      <c r="BJ507" s="1" t="inlineStr">
        <is>
          <t>2</t>
        </is>
      </c>
      <c r="BK507" s="31">
        <f>ROUND(I507*H507,2)</f>
        <v/>
      </c>
      <c r="BL507" s="1" t="inlineStr">
        <is>
          <t>64</t>
        </is>
      </c>
      <c r="BM507" s="1" t="inlineStr">
        <is>
          <t>-1700029417</t>
        </is>
      </c>
    </row>
    <row r="508">
      <c r="D508" s="79" t="inlineStr">
        <is>
          <t>VV</t>
        </is>
      </c>
      <c r="F508" s="80" t="inlineStr">
        <is>
          <t>dodávka k montážnej položke P-138e = 22 ks</t>
        </is>
      </c>
      <c r="H508" s="101" t="n">
        <v>22</v>
      </c>
      <c r="AT508" s="1" t="inlineStr">
        <is>
          <t>VV</t>
        </is>
      </c>
      <c r="AU508" s="1" t="inlineStr">
        <is>
          <t>2</t>
        </is>
      </c>
      <c r="AV508" s="2" t="inlineStr">
        <is>
          <t>2</t>
        </is>
      </c>
      <c r="AW508" s="2" t="inlineStr">
        <is>
          <t>True</t>
        </is>
      </c>
      <c r="AX508" s="2" t="inlineStr">
        <is>
          <t>1</t>
        </is>
      </c>
      <c r="AY508" s="1" t="inlineStr">
        <is>
          <t>ROZPOCET</t>
        </is>
      </c>
    </row>
    <row r="509" ht="22.8" customHeight="1">
      <c r="D509" s="67" t="inlineStr">
        <is>
          <t>D</t>
        </is>
      </c>
      <c r="E509" s="70" t="inlineStr">
        <is>
          <t>46-M</t>
        </is>
      </c>
      <c r="F509" s="70" t="inlineStr">
        <is>
          <t>Zemné práce pri montážach</t>
        </is>
      </c>
      <c r="J509" s="71">
        <f>BK509</f>
        <v/>
      </c>
      <c r="P509" s="98">
        <f>SUM(P510:P514)</f>
        <v/>
      </c>
      <c r="R509" s="98">
        <f>SUM(R510:R514)</f>
        <v/>
      </c>
      <c r="T509" s="98">
        <f>SUM(T510:T514)</f>
        <v/>
      </c>
      <c r="AR509" s="1" t="inlineStr">
        <is>
          <t>3</t>
        </is>
      </c>
      <c r="AT509" s="46" t="inlineStr">
        <is>
          <t>D</t>
        </is>
      </c>
      <c r="AU509" s="46" t="inlineStr">
        <is>
          <t>1</t>
        </is>
      </c>
      <c r="AY509" s="1" t="inlineStr">
        <is>
          <t>ROZPOCET</t>
        </is>
      </c>
      <c r="BK509" s="31">
        <f>SUM(BK510:BK514)</f>
        <v/>
      </c>
    </row>
    <row r="510" ht="36" customHeight="1">
      <c r="C510" s="72" t="inlineStr">
        <is>
          <t>154</t>
        </is>
      </c>
      <c r="D510" s="72" t="inlineStr">
        <is>
          <t>K</t>
        </is>
      </c>
      <c r="E510" s="73" t="inlineStr">
        <is>
          <t>460202173.S</t>
        </is>
      </c>
      <c r="F510" s="74" t="inlineStr">
        <is>
          <t>Hĺbenie káblovej ryhy strojne 35 cm širokej a 90 cm hlbokej, v zemine triedy 3 - ryha pre obvodový uzemňovač</t>
        </is>
      </c>
      <c r="G510" s="75" t="inlineStr">
        <is>
          <t>m</t>
        </is>
      </c>
      <c r="H510" s="100" t="n">
        <v>128.6</v>
      </c>
      <c r="I510" s="77" t="n">
        <v>13.7</v>
      </c>
      <c r="J510" s="77">
        <f>ROUND(I510*H510,2)</f>
        <v/>
      </c>
      <c r="K510" s="78" t="inlineStr">
        <is>
          <t>CENEKON 2026/02</t>
        </is>
      </c>
      <c r="N510" s="46" t="inlineStr">
        <is>
          <t>základná</t>
        </is>
      </c>
      <c r="O510" s="98" t="n">
        <v>0</v>
      </c>
      <c r="P510" s="98">
        <f>O510*H510</f>
        <v/>
      </c>
      <c r="Q510" s="98" t="n">
        <v>0</v>
      </c>
      <c r="R510" s="98">
        <f>Q510*H510</f>
        <v/>
      </c>
      <c r="S510" s="98" t="n">
        <v>0</v>
      </c>
      <c r="T510" s="98">
        <f>S510*H510</f>
        <v/>
      </c>
      <c r="AR510" s="1" t="inlineStr">
        <is>
          <t>64</t>
        </is>
      </c>
      <c r="AT510" s="1" t="inlineStr">
        <is>
          <t>K</t>
        </is>
      </c>
      <c r="AU510" s="1" t="inlineStr">
        <is>
          <t>2</t>
        </is>
      </c>
      <c r="AY510" s="1" t="inlineStr">
        <is>
          <t>ROZPOCET</t>
        </is>
      </c>
      <c r="BE510" s="31">
        <f>IF(N510="základná",J510,0)</f>
        <v/>
      </c>
      <c r="BF510" s="31">
        <f>IF(N510="znížená",J510,0)</f>
        <v/>
      </c>
      <c r="BG510" s="31">
        <f>IF(N510="zákl. prenesená",J510,0)</f>
        <v/>
      </c>
      <c r="BH510" s="31">
        <f>IF(N510="zníž. prenesená",J510,0)</f>
        <v/>
      </c>
      <c r="BI510" s="31">
        <f>IF(N510="nulová",J510,0)</f>
        <v/>
      </c>
      <c r="BJ510" s="1" t="inlineStr">
        <is>
          <t>2</t>
        </is>
      </c>
      <c r="BK510" s="31">
        <f>ROUND(I510*H510,2)</f>
        <v/>
      </c>
      <c r="BL510" s="1" t="inlineStr">
        <is>
          <t>64</t>
        </is>
      </c>
      <c r="BM510" s="1" t="inlineStr">
        <is>
          <t>-1014812811</t>
        </is>
      </c>
    </row>
    <row r="511">
      <c r="D511" s="79" t="inlineStr">
        <is>
          <t>VV</t>
        </is>
      </c>
      <c r="F511" s="80" t="inlineStr">
        <is>
          <t>obvod objektu podľa V-EL-011 = 128,60 m</t>
        </is>
      </c>
      <c r="AT511" s="1" t="inlineStr">
        <is>
          <t>VV</t>
        </is>
      </c>
      <c r="AU511" s="1" t="inlineStr">
        <is>
          <t>2</t>
        </is>
      </c>
      <c r="AV511" s="2" t="inlineStr">
        <is>
          <t>2</t>
        </is>
      </c>
      <c r="AW511" s="2" t="inlineStr">
        <is>
          <t>True</t>
        </is>
      </c>
      <c r="AX511" s="2" t="inlineStr">
        <is>
          <t>0</t>
        </is>
      </c>
      <c r="AY511" s="1" t="inlineStr">
        <is>
          <t>ROZPOCET</t>
        </is>
      </c>
    </row>
    <row r="512">
      <c r="D512" s="79" t="inlineStr">
        <is>
          <t>VV</t>
        </is>
      </c>
      <c r="F512" s="80" t="inlineStr">
        <is>
          <t>výkres 209 predpisuje uloženie obvodového uzemňovača v hĺbke min. 0,900 m</t>
        </is>
      </c>
      <c r="H512" s="101" t="n">
        <v>128.6</v>
      </c>
      <c r="AT512" s="1" t="inlineStr">
        <is>
          <t>VV</t>
        </is>
      </c>
      <c r="AU512" s="1" t="inlineStr">
        <is>
          <t>2</t>
        </is>
      </c>
      <c r="AV512" s="2" t="inlineStr">
        <is>
          <t>2</t>
        </is>
      </c>
      <c r="AW512" s="2" t="inlineStr">
        <is>
          <t>True</t>
        </is>
      </c>
      <c r="AX512" s="2" t="inlineStr">
        <is>
          <t>1</t>
        </is>
      </c>
      <c r="AY512" s="1" t="inlineStr">
        <is>
          <t>ROZPOCET</t>
        </is>
      </c>
    </row>
    <row r="513" ht="36" customHeight="1">
      <c r="C513" s="72" t="inlineStr">
        <is>
          <t>155</t>
        </is>
      </c>
      <c r="D513" s="72" t="inlineStr">
        <is>
          <t>K</t>
        </is>
      </c>
      <c r="E513" s="73" t="inlineStr">
        <is>
          <t>460560173.S</t>
        </is>
      </c>
      <c r="F513" s="74" t="inlineStr">
        <is>
          <t>Ručný zásyp nezapaženej káblovej ryhy bez zhutnenia zeminy, 35 cm širokej, 90 cm hlbokej v hornine tr. 3 - ryha obvodového uzemňovača</t>
        </is>
      </c>
      <c r="G513" s="75" t="inlineStr">
        <is>
          <t>m</t>
        </is>
      </c>
      <c r="H513" s="100" t="n">
        <v>128.6</v>
      </c>
      <c r="I513" s="77" t="n">
        <v>3.87</v>
      </c>
      <c r="J513" s="77">
        <f>ROUND(I513*H513,2)</f>
        <v/>
      </c>
      <c r="K513" s="78" t="inlineStr">
        <is>
          <t>CENEKON 2026/02</t>
        </is>
      </c>
      <c r="N513" s="46" t="inlineStr">
        <is>
          <t>základná</t>
        </is>
      </c>
      <c r="O513" s="98" t="n">
        <v>0</v>
      </c>
      <c r="P513" s="98">
        <f>O513*H513</f>
        <v/>
      </c>
      <c r="Q513" s="98" t="n">
        <v>0</v>
      </c>
      <c r="R513" s="98">
        <f>Q513*H513</f>
        <v/>
      </c>
      <c r="S513" s="98" t="n">
        <v>0</v>
      </c>
      <c r="T513" s="98">
        <f>S513*H513</f>
        <v/>
      </c>
      <c r="AR513" s="1" t="inlineStr">
        <is>
          <t>64</t>
        </is>
      </c>
      <c r="AT513" s="1" t="inlineStr">
        <is>
          <t>K</t>
        </is>
      </c>
      <c r="AU513" s="1" t="inlineStr">
        <is>
          <t>2</t>
        </is>
      </c>
      <c r="AY513" s="1" t="inlineStr">
        <is>
          <t>ROZPOCET</t>
        </is>
      </c>
      <c r="BE513" s="31">
        <f>IF(N513="základná",J513,0)</f>
        <v/>
      </c>
      <c r="BF513" s="31">
        <f>IF(N513="znížená",J513,0)</f>
        <v/>
      </c>
      <c r="BG513" s="31">
        <f>IF(N513="zákl. prenesená",J513,0)</f>
        <v/>
      </c>
      <c r="BH513" s="31">
        <f>IF(N513="zníž. prenesená",J513,0)</f>
        <v/>
      </c>
      <c r="BI513" s="31">
        <f>IF(N513="nulová",J513,0)</f>
        <v/>
      </c>
      <c r="BJ513" s="1" t="inlineStr">
        <is>
          <t>2</t>
        </is>
      </c>
      <c r="BK513" s="31">
        <f>ROUND(I513*H513,2)</f>
        <v/>
      </c>
      <c r="BL513" s="1" t="inlineStr">
        <is>
          <t>64</t>
        </is>
      </c>
      <c r="BM513" s="1" t="inlineStr">
        <is>
          <t>1890627147</t>
        </is>
      </c>
    </row>
    <row r="514">
      <c r="D514" s="79" t="inlineStr">
        <is>
          <t>VV</t>
        </is>
      </c>
      <c r="F514" s="80" t="inlineStr">
        <is>
          <t>zhodné s dĺžkou ryhy obvodového uzemňovača = 128,60 m</t>
        </is>
      </c>
      <c r="H514" s="101" t="n">
        <v>128.6</v>
      </c>
      <c r="AT514" s="1" t="inlineStr">
        <is>
          <t>VV</t>
        </is>
      </c>
      <c r="AU514" s="1" t="inlineStr">
        <is>
          <t>2</t>
        </is>
      </c>
      <c r="AV514" s="2" t="inlineStr">
        <is>
          <t>2</t>
        </is>
      </c>
      <c r="AW514" s="2" t="inlineStr">
        <is>
          <t>True</t>
        </is>
      </c>
      <c r="AX514" s="2" t="inlineStr">
        <is>
          <t>1</t>
        </is>
      </c>
      <c r="AY514" s="1" t="inlineStr">
        <is>
          <t>ROZPOCET</t>
        </is>
      </c>
    </row>
  </sheetData>
  <mergeCells count="9">
    <mergeCell ref="E18:H18"/>
    <mergeCell ref="E9:H9"/>
    <mergeCell ref="E113:H113"/>
    <mergeCell ref="L2:V2"/>
    <mergeCell ref="E85:H85"/>
    <mergeCell ref="E7:H7"/>
    <mergeCell ref="E87:H87"/>
    <mergeCell ref="E111:H111"/>
    <mergeCell ref="E27:H27"/>
  </mergeCells>
  <pageMargins left="0.75" right="0.75" top="1" bottom="1" header="0.5" footer="0.5"/>
  <pageSetup orientation="portrait" paperSize="9" fitToHeight="100"/>
</worksheet>
</file>

<file path=xl/worksheets/sheet3.xml><?xml version="1.0" encoding="utf-8"?>
<worksheet xmlns="http://schemas.openxmlformats.org/spreadsheetml/2006/main">
  <sheetPr>
    <outlinePr summaryBelow="1" summaryRight="1"/>
    <pageSetUpPr/>
  </sheetPr>
  <dimension ref="A1:BM206"/>
  <sheetViews>
    <sheetView showGridLines="0" workbookViewId="0">
      <selection activeCell="A1" sqref="A1"/>
    </sheetView>
  </sheetViews>
  <sheetFormatPr baseColWidth="8" defaultRowHeight="15"/>
  <cols>
    <col width="8.33" customWidth="1" min="1" max="1"/>
    <col width="1.17" customWidth="1" min="2" max="2"/>
    <col width="4.16" customWidth="1" min="3" max="3"/>
    <col width="4.33" customWidth="1" min="4" max="4"/>
    <col width="17.16" customWidth="1" min="5" max="5"/>
    <col width="50.83" customWidth="1" min="6" max="6"/>
    <col width="7.5" customWidth="1" min="7" max="7"/>
    <col width="14" customWidth="1" min="8" max="8"/>
    <col width="15.83" customWidth="1" min="9" max="9"/>
    <col width="22.33" customWidth="1" min="10" max="10"/>
    <col hidden="1" width="22.33" customWidth="1" min="11" max="11"/>
    <col width="9.33" customWidth="1" min="12" max="12"/>
    <col hidden="1" width="10.83" customWidth="1" min="13" max="13"/>
    <col hidden="1" width="9.33" customWidth="1" min="14" max="14"/>
    <col hidden="1" width="14.17" customWidth="1" min="15" max="15"/>
    <col hidden="1" width="14.17" customWidth="1" min="16" max="16"/>
    <col hidden="1" width="14.17" customWidth="1" min="17" max="17"/>
    <col hidden="1" width="14.17" customWidth="1" min="18" max="18"/>
    <col hidden="1" width="14.17" customWidth="1" min="19" max="19"/>
    <col hidden="1" width="14.17" customWidth="1" min="20" max="20"/>
    <col hidden="1" width="16.33" customWidth="1" min="21" max="21"/>
    <col hidden="1" width="9.33" customWidth="1" min="44" max="44"/>
    <col hidden="1" width="9.33" customWidth="1" min="45" max="45"/>
    <col hidden="1" width="9.33" customWidth="1" min="46" max="46"/>
    <col hidden="1" width="9.33" customWidth="1" min="47" max="47"/>
    <col hidden="1" width="9.33" customWidth="1" min="48" max="48"/>
    <col hidden="1" width="9.33" customWidth="1" min="49" max="49"/>
    <col hidden="1" width="9.33" customWidth="1" min="50" max="50"/>
    <col hidden="1" width="9.33" customWidth="1" min="51" max="51"/>
    <col hidden="1" width="9.33" customWidth="1" min="52" max="52"/>
    <col hidden="1" width="9.33" customWidth="1" min="53" max="53"/>
    <col hidden="1" width="9.33" customWidth="1" min="54" max="54"/>
    <col hidden="1" width="9.33" customWidth="1" min="55" max="55"/>
    <col hidden="1" width="9.33" customWidth="1" min="56" max="56"/>
    <col hidden="1" width="9.33" customWidth="1" min="57" max="57"/>
    <col hidden="1" width="9.33" customWidth="1" min="58" max="58"/>
    <col hidden="1" width="9.33" customWidth="1" min="59" max="59"/>
    <col hidden="1" width="9.33" customWidth="1" min="60" max="60"/>
    <col hidden="1" width="9.33" customWidth="1" min="61" max="61"/>
    <col hidden="1" width="9.33" customWidth="1" min="62" max="62"/>
    <col hidden="1" width="9.33" customWidth="1" min="63" max="63"/>
    <col hidden="1" width="9.33" customWidth="1" min="64" max="64"/>
    <col hidden="1" width="9.33" customWidth="1" min="65" max="65"/>
  </cols>
  <sheetData>
    <row r="1"/>
    <row r="2">
      <c r="AT2" s="1" t="inlineStr">
        <is>
          <t>{e51038e5-3e65-4119-9c5a-fd8b2b43305b}</t>
        </is>
      </c>
    </row>
    <row r="3">
      <c r="AT3" s="1" t="inlineStr">
        <is>
          <t>1</t>
        </is>
      </c>
    </row>
    <row r="4" ht="24.96" customHeight="1">
      <c r="D4" s="3" t="inlineStr">
        <is>
          <t>KRYCÍ LIST SÚPISU PRÁC</t>
        </is>
      </c>
      <c r="M4" s="1" t="inlineStr">
        <is>
          <t>v ---  nižšie sa nachádzajú doplnkové a pomocné údaje k zostavám  --- v</t>
        </is>
      </c>
      <c r="AT4" s="1" t="inlineStr">
        <is>
          <t>False</t>
        </is>
      </c>
    </row>
    <row r="5"/>
    <row r="6">
      <c r="D6" s="1" t="inlineStr">
        <is>
          <t>Stavba:</t>
        </is>
      </c>
    </row>
    <row r="7" ht="26.25" customHeight="1">
      <c r="E7" s="35">
        <f>'Rekapitulácia stavby'!K6</f>
        <v/>
      </c>
    </row>
    <row r="8">
      <c r="D8" s="1" t="inlineStr">
        <is>
          <t>Objekt:</t>
        </is>
      </c>
    </row>
    <row r="9" ht="16.5" customHeight="1">
      <c r="E9" s="5" t="inlineStr">
        <is>
          <t>SO 01.2 - Distribučné rozvody NN</t>
        </is>
      </c>
    </row>
    <row r="10"/>
    <row r="11">
      <c r="D11" s="1" t="inlineStr">
        <is>
          <t>KSO:</t>
        </is>
      </c>
      <c r="I11" s="1" t="inlineStr">
        <is>
          <t>CC-SK:</t>
        </is>
      </c>
    </row>
    <row r="12">
      <c r="D12" s="1" t="inlineStr">
        <is>
          <t>Miesto:</t>
        </is>
      </c>
      <c r="F12" s="1" t="inlineStr">
        <is>
          <t>Trnavský kraj</t>
        </is>
      </c>
      <c r="I12" s="1" t="inlineStr">
        <is>
          <t>Dátum:</t>
        </is>
      </c>
      <c r="J12" s="94">
        <f>'Rekapitulácia stavby'!AN8</f>
        <v/>
      </c>
    </row>
    <row r="13"/>
    <row r="14">
      <c r="D14" s="1" t="inlineStr">
        <is>
          <t>Zadávateľ:</t>
        </is>
      </c>
      <c r="I14" s="1" t="inlineStr">
        <is>
          <t>IČO:</t>
        </is>
      </c>
    </row>
    <row r="15">
      <c r="E15" s="1" t="inlineStr">
        <is>
          <t>Anonymizované</t>
        </is>
      </c>
      <c r="I15" s="1" t="inlineStr">
        <is>
          <t>IČ DPH:</t>
        </is>
      </c>
      <c r="J15" s="1" t="n"/>
    </row>
    <row r="16"/>
    <row r="17">
      <c r="D17" s="1" t="inlineStr">
        <is>
          <t>Zhotoviteľ:</t>
        </is>
      </c>
      <c r="I17" s="1" t="inlineStr">
        <is>
          <t>IČO:</t>
        </is>
      </c>
      <c r="J17" s="1">
        <f>IF('Rekapitulácia stavby'!AN13="","",'Rekapitulácia stavby'!AN13)</f>
        <v/>
      </c>
    </row>
    <row r="18">
      <c r="E18" s="1">
        <f>IF('Rekapitulácia stavby'!E14="","",'Rekapitulácia stavby'!E14)</f>
        <v/>
      </c>
      <c r="I18" s="1" t="inlineStr">
        <is>
          <t>IČ DPH:</t>
        </is>
      </c>
      <c r="J18" s="1">
        <f>IF('Rekapitulácia stavby'!AN14="","",'Rekapitulácia stavby'!AN14)</f>
        <v/>
      </c>
    </row>
    <row r="19"/>
    <row r="20">
      <c r="D20" s="1" t="inlineStr">
        <is>
          <t>Projektant:</t>
        </is>
      </c>
      <c r="I20" s="1" t="inlineStr">
        <is>
          <t>IČO:</t>
        </is>
      </c>
    </row>
    <row r="21">
      <c r="E21" s="1" t="inlineStr">
        <is>
          <t xml:space="preserve"> </t>
        </is>
      </c>
      <c r="I21" s="1" t="inlineStr">
        <is>
          <t>IČ DPH:</t>
        </is>
      </c>
    </row>
    <row r="22"/>
    <row r="23">
      <c r="D23" s="1" t="inlineStr">
        <is>
          <t>Spracovateľ:</t>
        </is>
      </c>
      <c r="I23" s="1" t="inlineStr">
        <is>
          <t>IČO:</t>
        </is>
      </c>
    </row>
    <row r="24">
      <c r="E24" s="1" t="inlineStr">
        <is>
          <t xml:space="preserve"> </t>
        </is>
      </c>
      <c r="I24" s="1" t="inlineStr">
        <is>
          <t>IČ DPH:</t>
        </is>
      </c>
    </row>
    <row r="25"/>
    <row r="26">
      <c r="D26" s="1" t="inlineStr">
        <is>
          <t>Poznámka:</t>
        </is>
      </c>
    </row>
    <row r="27" ht="409" customHeight="1">
      <c r="E27" s="6" t="inlineStr">
        <is>
          <t>Objekt obsahuje prípojku NN, distribučné vedenie, novú istiacu skriňu SR 7, nový úsek prípojkového vedenia, zemné práce k nim a demontáž jestvujúceho distribučného vedenia a skrine SR podľa technickej správy distribučnej časti.
Distribučnú časť financuje prevádzkovateľ distribučnej sústavy, nie stavebník; preto je vykázaná samostatne a dá sa fakturovať oddelene od ostatných profesií.
Trasy sú prevzaté z kótovanej situácie distribučnej časti: distribučné vedenie 20 m, prípojka 28 m a nový úsek prípojkového vedenia 40 m.
Úplné znenie poznámok je na liste Poznámky k rozpočtu.
S čím počítame (predpoklady, ktoré si môžete upraviť jedným číslom; druhá varianta je pri každom uvedená):
P-1: Zariaďovacie predmety sú ocenené v bežnom katalógovom štandarde; presný typ určuje podľa technickej správy investor. Vyšší štandard vybavenia by cenu zariaďovacích predmetov zvýšil rádovo o jednotky percent. Presnú cenu určí až výber konkrétnych výrobkov objednávateľom.
P-2: Vsakovací objekt je ocenený v rozmeroch podľa výkresu 003, hoci technická správa ich označuje za informatívne (chýba hydrogeologický prieskum). Úprava objemu vsakovacích blokov po hydrogeologickom prieskume je druhá varianta; cena sa mení úmerne počtu blokov, jeden blok je 57,76 EUR.
P-3: Vykurovanie je spracované znovu z projektovej dokumentácie; pracovný výkaz výmer objednávateľa slúžil len ako kontrola rozsahu. Nadviazanie na pracovný výkaz objednávateľa je možné na vyžiadanie, bez zmeny ceny.
P-4: Súpis je dodaný vo formáte KROS Export Komplet 2.0 na import do CENKROSu; práce a služby sú vedené ako typ K, materiály a výrobky ako typ M. Slepé výkazy výmer bez cien boli dodané s predchádzajúcou verziou rozpočtu a platia bez zmeny.
P-5: Technológia výťahu nie je v rozsahu; elektro obsahuje prívod a rozvádzač RV. Doplnenie technológie výťahu je druhá varianta; ocení sa po dodaní ponuky výrobcu. Cenu určí ponuka výrobcu výťahu.
P-6: Búracie práce a demontáže jestvujúcich rozvodov sú súčasťou stavebnej časti, ktorú spracováva objednávateľ. Doplnenie demontáží profesií je druhá varianta; ocení sa po dodaní výkresu jestvujúceho stavu. Cenu určí rozsah podľa výkresu jestvujúceho stavu.
P-7: Odvodnenie plochej strechy je vonkajšími žľabmi a zvodovými rúrami podľa legendy výkresu strechy; klampiarske práce sú súčasťou stavebnej časti a dažďová kanalizácia na ne nadväzuje deviatimi prípojmi v zemi. Variant s vnútornými strešnými vtokmi je vyčíslený pri rozpore R-3 (+4 924 EUR).
P-8: Skládka pre prebytočný výkopok je uvažovaná do 10 km; skutočnú vzdialenosť určí zhotoviteľ. Vzdialenejšia skládka je druhá varianta; každý ďalší kilometer je 0,55 EUR na tonu.
P-9: Vetracie hlavice vzduchotechniky sú uvažované 0,50 m nad strechou; výkres výšku nekótuje. Vyššie vyvedenie hlavíc nad strechu by súpis zvýšilo do 100 EUR.
P-10: Dimenzie medených rozvodov vykurovania nie sú v dokumentácii uvedené; uvažované D 22 mm od hydraulického modulu k rozdeľovaču a D 15 mm k rebríkovým telesám. Jednotná dimenzia D 22 mm by súpis zmenila do 1 300 EUR.
P-12: Vnútorné rozvody vody sú podľa označení na pôdorysoch rozdelené na DN 15 (60 %) a DN 20 (40 %). Celý rozvod v DN 20 by súpis zvýšil do 900 EUR.
P-13: Vodorovná vnútorná kanalizácia je podľa označení na pôdorysoch rozdelená na DN 110 (30 %) a DN 50 (70 %). Vyšší podiel DN 110 by súpis zvýšil do 1 500 EUR.
P-14: Objem elektrických zásobníkových ohrievačov pre nebytové priestory nie je určený; uvažovaný objem 80 l. Zásobníky s objemom 120 l by súpis zvýšili do 600 EUR.
P-15: Dĺžka káblov CHKE-V 5x6 mm2 k podružným rozvádzačom je odvodená z geometrie objektu (priemerná vzdialenosť po chodbe pri rovnomernom rozmiestnení 38 rozvádzačov). Meranie podľa skutočnej trasy po dodaní realizačnej dokumentácie je druhá varianta; odchýlka 10 % dĺžky znamená 798 EUR na kábli a 230 EUR na pospájaní.
P-16: Jestvujúce distribučné vedenie NN sa vyťahuje z ryhy nového vedenia; samostatný výkop pre demontáž sa nevykazuje. Samostatný výkop pre demontáž 20 m by súpis zvýšil orientačne do 200 EUR.
P-17: Veľkostný typ jestvujúcej istiacej a rozpojovacej skrine SR dokumentácia neuvádza; pre demontáž je uvažovaný rovnaký typ SR 7 ako nová skriňa. Menší typ skrine by súpis znížil o 8 EUR.
P-18: Schémy rozvádzačov kreslia pri každom podružnom rozvádzači prípojnicu HUP s vodičom CYA 16 mm2; v súpise je 38 prípojníc a vodič vedený súbežne s prívodom každého rozvádzača. Spoločná prípojnica na podlaží namiesto prípojnice pri každom rozvádzači by súpis znížila približne o 2 000 EUR.
P-19: Dĺžka doplnkového pospájania na jedno miesto (kúpeľňa, kuchyňa, strojovňa) je uvažovaná 5,00 m. Dlhšie trasy doplnkového pospájania by súpis zvýšili do 300 EUR.
P-20: Vybavenie výťahovej šachty elektroinštaláciou (dve svietidlá, spínač a servisná zásuvka) vychádza z požiadaviek na obsluhu šachty; vlastná technológia výťahu v súpise nie je. Ak vybavenie výťahovej šachty dodá výrobca výťahu, súpis sa zníži o 270 EUR.
P-21: Projekt predpisuje káble CHKE-R; cenová sústava obsahuje ekvivalent CHKE-V s rovnakým prierezom, ktorým je položka ocenená. Doložená ponuka na pôvodný typ CHKE-R je druhá varianta; rozdiel sa prejaví v cene materiálu. Cenu určí ponuka dodávateľa káblov.
P-22: Dĺžky vývodov z rozvádzača RE (CENTRAL STOP, RV, SV1, SV2) sú odvodené z geometrie objektu rovnako ako dĺžky prívodov k podružným rozvádzačom. Meranie vývodov podľa skutočnej trasy je druhá varianta; odchýlka 10 % dĺžky znamená 55 EUR.
P-23: Dĺžka káblového žľabu je odvodená z chodbového rozvodu po dĺžke objektu na každom podlaží a zvislej stúpačky od rozvádzača RE. Káblový žľab aj vo vetvách k jednotlivým rozvádzačom by súpis zvýšil do 4 500 EUR.
P-24: Cenová sústava obsahuje najbližšiu výzbroj istiacej skrine SR 7; presný typ predpísaný technickou správou sa doloží ponukou dodávateľa. Doložená ponuka na presný typ skrine HASMA je druhá varianta. Cenu určí ponuka dodávateľa skríň.
P-25: Zvody bleskozvodu sú zabudované do zatepľovacieho systému a montujú sa spolu s fasádou; lešenie pre ne je súčasťou stavebnej časti. Samostatné lešenie alebo montážna plošina pre zvody by súpis zvýšili o 1 500 až 3 000 EUR.
P-27: Podiel ručného výkopu káblovej ryhy v súbehu so sieťami je uvažovaný 10 % dĺžky. Vyšší podiel ručného výkopu by súpis zvýšil do 600 EUR.
P-29: Počet zemniacich tyčí pre uzemnenie skrine SR a rozvádzača RE je uvažovaný tri tyče po 2 m na zariadenie. Doplnenie zemniacich tyčí podľa skutočne nameraného odporu je druhá varianta; jedna tyč s montážou je 64 EUR.
P-30: Počet vodovodných stúpačiek je uvažovaný deväť, rovnako ako hlavných kanalizačných stúpačiek. Iný počet vodovodných stúpačiek by zmenil cenu upchávok do 400 EUR.
P-31: Hĺbka ryhy areálovej splaškovej kanalizácie je uvažovaná 1,50 m; dokumentácia hĺbku neuvádza. Šírka ryhy 1,10 m, lôžko 0,17 m3/bm a obsyp 0,52 m3/bm sú prevzaté z tabuľky v detaile uloženia potrubia. Hĺbka ryhy 1,80 m by výkop, paženie a zásyp zvýšila približne o 900 EUR.
P-32: Dĺžka odvodu kondenzátu od jednej kazetovej jednotky je uvažovaná 10,00 m. Kratšie trasy odvodu kondenzátu by súpis znížili do 300 EUR.
P-33: Výkon elektrických konvektorov pre zázemie nájomných priestorov dokumentácia neuvádza; uvažovaný je 1 000 W na miestnosť. Pracovný výkaz výmer objednávateľa uvažuje konvektory 500 W; menší výkon by súpis znížil približne o 250 EUR. Konvektory s výkonom 1 500 W by súpis zvýšili o 102 EUR.
P-34: Rozsah oceľovej podpernej konštrukcie kondenzačných jednotiek na streche upresní statická časť, ktorá nie je súčasťou odovzdanej dokumentácie; položka je ocenená ako strešná pozinkovaná konzola na jednu jednotku. Rámová konštrukcia podľa statiky namiesto strešnej konzoly by súpis zvýšila o 150 až 1 700 EUR.
P-35: Zriadenie prestupov jestvujúcimi železobetónovými stropmi pripravuje zhotoviteľ stavebnej časti podľa koordinačných výkresov profesií; v tomto súpise je len ich utesnenie. Jadrové vrty v našom súpise, 128 prestupov, by súpis zvýšili orientačne o 3 000 až 5 000 EUR.
P-36: Doba montáže šiestich profesií je uvažovaná 6 mesiacov; harmonogram stavby v podkladoch nie je. Vychádza z nej prenájom buniek a mobilného WC. Deväť mesiacov montáže namiesto šiestich by zariadenie staveniska zvýšilo o 1 894 EUR.
P-37: Počet kontajnerov na odpad z montážnych prác je uvažovaný štyri. Šesť kontajnerov namiesto štyroch by súpis zvýšilo o 220 EUR.
P-38: Vzdialenosť mimostaveniskovej dopravy je uvažovaná do 50 km. Mimostavenisková doprava na 100 km by súpis zvýšila o 866 EUR.
P-39: Skrine elektromerového rozvádzača RE sú ocenené v rade OEZ QA55 s krytím IP55 v rozmeroch podľa výkresu 210 (1 ks 800x400x1800 mm a 2 ks 1200x400x1800 mm) vrátane podstavcov, horných krytov a montážnych panelov; výkres predpisuje výrobcu OEZ a krytie IP65, IP55 je najvyššie krytie radových rozvádzačových skríň tohto výrobcu v cenovej sústave. Horný kryt skrine je v cenovej sústave len vo ventilovanom vyhotovení. Atypická skriňa IP65 na zákazku by súpis zvýšila o 600 až 1 500 EUR.
P-40: Ovládanie kazetových klimatizačných jednotiek je uvažované infračerveným diaľkovým ovládačom, ktorý je súčasťou dodávky jednotky; technická správa pripúšťa aj nástenné káblové ovládače, tie by súpis zvýšili o 12 ovládačov s montážou. Káblové ovládače klimatizácie cenová sústava neobsahuje, cenu určí ponuka dodávateľa jednotiek.
P-41: Prípojnicový systém rozvádzača RE je ocenený piatimi medenými pásmi 30 x 5 mm (L1, L2, L3, N, PE) po šírke zostavy skríň, spolu 16,00 m, so zaťažiteľnosťou 379 až 450 A. Výkres rozvádzača uvádza pri hlavnom ističi dve hodnoty, 630 A a 380 A, a súpis je zostavený na nižšiu z nich. Vyhotovenie na plných 630 A znamená zdvojenie fázových pásov, čo by súpis zvýšilo o 359,14 EUR.
P-42: Tepelné izolácie medených rozvodov vykurovania sú ocenené hrúbkou 20 mm pre potrubie D 22 a 19 mm pre D 15, pretože rozvody vedú v podlahovej konštrukcii a v šachtách; voľne vedené úseky by podľa technickej správy mali hrúbku 25 až 30 mm. Voľne vedené úseky v hrúbke 25 až 30 mm by pri celej dĺžke 266,10 m súpis zvýšili približne o 2 100 EUR.
P-43: Vodorovné trasy vnútornej kanalizácie sú ocenené ako potrubie HT z PP v celej dĺžke; ak sa zvodová časť zhotoví z PVC KG podľa technickej správy, cena sa zníži približne o 26 EUR.
P-44: Hĺbka ryhy areálového vodovodu je uvažovaná 1,20 m; technická správa uvádza len šírku ryhy 60 cm, lôžko 15 cm a obsyp 30 cm, hĺbku neuvádza. Hĺbka ryhy vodovodu 1,50 m by výkop, paženie, zásyp a odvoz zvýšila približne o 600 EUR.
P-45: Revízne šachty sú ocenené ako prefabrikované: dodávka dna s kynetou, skruží, kónusu a vyrovnávacieho prstenca a osadenie jednotlivých dielcov. Zhotovenie šachiet s obložením dna betónom na mieste namiesto prefabrikovaného dna by súpis zvýšilo približne o 4 800 EUR.
P-46: Napojenie vodovodnej prípojky na verejný vodovod a zaústenie kanalizačnej prípojky do verejnej stoky vykonáva prevádzkovateľ verejnej siete na náklady investora; dokumentácia neuvádza dimenziu ani materiál verejných potrubí, preto tieto práce v súpise nie sú. Vystrojenie vodomernej šachty vrátane fakturačného vodomeru DN 50 v súpise je. Navŕtavací pás alebo T-kus so zemnou súpravou v našom súpise by ho zvýšil o 300 až 800 EUR podľa dimenzie verejného radu.
P-47: Revízne šachty sú zostavené z dielcov, ktoré cenová sústava ponúka: dno s kynetou výšky 700 mm, kónus 1000/600 výšky 576 mm a vyrovnávací prstenec do 100 mm. Výkres kótuje dno 680 mm a kónus 630 mm; rozdiel 34 mm na šachtu vyrovná vyrovnávací prstenec a maltové lôžka spojov. Dielce šachiet presne podľa výkresu na zákazku by ich cenu zvýšili o 10 až 15 %.
P-48: Zvislé trasy sú predĺžené o ležatý zvod 0,80 m pod podlahou 1.NP, o 0,50 m k odbočke na poslednom podlaží a o 1,00 m vyvedenia kanalizačného odvetrania nad strechu; dokumentácia tieto rozmery nekótuje. Bez prídavkov zvislých trás by sa súpis znížil približne o 1 900 EUR.
P-49: Podklad pod vonkajšie jednotky tepelných čerpadiel (betónová pätka alebo rámový podstavec) dokumentácia nepredpisuje; technická správa uvádza antivibračné silentbloky len pri kondenzačných jednotkách klimatizácie, ktoré sú v súpise. Podklad pod tepelné čerpadlá je preto uvažovaný ako súčasť stavebnej časti. Rámový podstavec výrobcu pod 27 vonkajších jednotiek by súpis zvýšil približne o 11 600 EUR.
P-50: Rozmer otvoru pri prestupe kábla požiarne deliacou konštrukciou dokumentácia neurčuje; uvažovaný je jadrový vrt D 150 mm na jeden prívodný kábel, teda trieda tesnenia do 0,1 m2. Ak sa prestupy zhotovia ako otvory nad 0,1 m2, súpis sa zvýši približne o 1 023 EUR.
P-51: Dĺžku odvodu odmrazovacej vody od vonkajších jednotiek tepelných čerpadiel a odvodu od poistných výtokov zásobníkov dokumentácia neurčuje; uvažované sú 3,00 m na jednotku a 2,00 m na bytovú sústavu. Dvojnásobné dĺžky by súpis zvýšili približne o 840 EUR.
P-52: Cenová sústava CENEKON nemá triedu pre prepláchnutie a napustenie sústavy s podlahovým vykurovaním ani pre funkčnú vykurovaciu skúšku podľa STN EN 1264-4; obidva kroky sú preto ocenené hodinovou sadzbou montéra a počet hodín je uvažovaný 2,00 hod na napustenie a 3,00 hod na vykurovaciu skúšku jednej bytovej sústavy. Dvojnásobný počet hodín by súpis zvýšil približne o 2 700 EUR.
P-53: Plocha na vyčistenie budovy po montážnych prácach je uvažovaná ako hrubá podlahová plocha, teda zastavaná plocha 742,85 m2 krát štyri podlažia. Ak sa vykáže len čistá podlahová plocha bez konštrukcií (približne 85 %), súpis sa zníži približne o 2 890 EUR.
P-54: Objemová hmotnosť zmiešaného stavebného odpadu z montážnych prác je uvažovaná 0,15 t/m3; skutočnú hmotnosť určí váženie na skládke. Dvojnásobná hmotnosť by súpis zvýšila približne o 840 EUR.
P-55: Počty tvarovok potrubia spiro (27 kolien DN 125, 44 kolien DN 160, 50 T-kusov a 27 prechodov) sú dopočítané z topológie rozvodu, pretože výkresy tvarovky nekótujú. Odchýlka 20 % by súpis zmenila približne o 490 EUR.
P-56: Zvody bleskozvodu sú ocenené izolovaným hliníkovým drôtom AlMgSi Ø 8 mm PVC podľa legendy výkresu bleskozvodu a sú vedené v ochrannej rúrke pod omietkou, ako predpisuje technická správa; hliník so zachytávacou sústavou netvorí galvanický pár, takže náter zvodu odpadá. Variant s neizolovaným drôtom v samotnej ochrannej rúrke by súpis znížil o 113 EUR.
P-57: Rozsah ochranného zábradlia okolo otvorených výkopov je uvažovaný po jednej strane ryhy v celej dĺžke, teda 317,30 m; technické správy zaistenie výkopov predpisujú, rozsah neurčujú. Zábradlie po oboch stranách by súpis zvýšilo približne o 2 504 EUR.
P-58: Dĺžka pripojovacieho potrubia kondenzátu od zápachových uzávierok vzduchotechniky do kanalizácie je uvažovaná 2,00 m na jednu uzávierku; dokumentácia trasu neurčuje. Dvojnásobná dĺžka by súpis zvýšila približne o 225 EUR.
P-59: Doplnenie chladiva R32 nad výrobnú náplň nie je v súpise: priemerná dĺžka chladivovej dvojice na jeden okruh je 21,4 m, čo je na hranici bežnej výrobnej náplne split jednotiek. Ak výrobca zvolenej jednotky predplní kratšiu trasu, doplnenie chladiva by súpis zvýšilo približne o 130 až 250 EUR.
P-60: Prívod vzduchu do odvetrávaných miestností je podľa technickej správy riešený bezprahovými dverami, ktoré sú súčasťou stavebnej časti. Ak sa namiesto nich osadia dverové mriežky, súpis vzduchotechniky sa zvýši približne o 1 200 EUR.
P-61: Dĺžky vnútorných káblov vychádzajú z počtu obvodov podľa schémy bytového rozvádzača (dva obvody 3x1,5, sedem 3x2,5 a dva 5x2,5) a z trasy odmeranej z pôdorysov silnoprúdu. Uvažuje sa, že každý obvod prejde v priemere polovicou spoločnej trasy a že na každý prístrojový bod pripadá 0,80 m zvislého úseku, ktorý pôdorys nezobrazuje. Plný prechod trasou u každého obvodu by súpis zvýšil približne o 6 500 EUR.
P-62: Tepelné izolácie rozvodov vody sú ocenené v katalógových hrúbkach 9 mm pre studenú a 19 mm pre teplú vodu; technická správa uvádza 10 a 20 mm, cenová sústava tieto hrúbky pre dané priemery nemá. Bližšia hrúbka v sústave nie je, cena sa tým nemení.
P-63: Komplexné vyskúšanie a zaregulovanie vzduchotechniky je ocenené sadzbou za celé zariadenie, teda 241,21 EUR; počet ventilátorov a meracích bodov cenník neurčuje. Ocenenie podľa hodinovej sadzby, teda 60 hodín, by súpis zvýšilo o 793,79 EUR.
P-64: Závesy a objímky potrubí zdravotechniky nie sú samostatnou položkou, pretože montážne položky potrubia obsahujú potrubnú objímku a skrutky na každý meter. Technická správa predpisuje značkový závesný systém; ak sa má oceniť samostatne, doplní sa po cenovej ponuke dodávateľa.
P-65: Značenie potrubia podľa STN 13 0072 je ocenené jedným štítkom na každú vodovodnú stúpačku na každom podlaží, spolu 36 kusov; technická správa počet a rozmiestnenie štítkov neurčuje. Hustejšie značenie aj na ležatých rozvodoch a armatúrach by súpis zvýšilo o 199,08 EUR.
P-66: Vytýčenie jestvujúcich podzemných vedení je ocenené jedným vytyčovacím bodom na každú z piatich sietí vedených areálom; situácia počet vytyčovacích bodov neurčuje. Vytýčenie po celej dĺžke rýh, teda 23 bodov ako pri nových trasách, by súpis zvýšilo o 486,00 EUR.
P-67: Izolačné držiaky prípojníc rozvádzača RE sú ocenené v rozstupe 0,50 m po šírke zostavy skríň, teda 7 kusov; výkres rozstup podopretia neurčuje. Hustejší rozstup 0,35 m, teda 10 kusov, by súpis zvýšil o 93,00 EUR.</t>
        </is>
      </c>
    </row>
    <row r="28"/>
    <row r="29"/>
    <row r="30" ht="25.44" customHeight="1">
      <c r="D30" s="36" t="inlineStr">
        <is>
          <t>Cena bez DPH</t>
        </is>
      </c>
      <c r="J30" s="37">
        <f>ROUND(J122, 2)</f>
        <v/>
      </c>
    </row>
    <row r="31"/>
    <row r="32">
      <c r="F32" s="38" t="inlineStr">
        <is>
          <t>Základ dane</t>
        </is>
      </c>
      <c r="I32" s="38" t="inlineStr">
        <is>
          <t>Sadzba dane</t>
        </is>
      </c>
      <c r="J32" s="38" t="inlineStr">
        <is>
          <t>Výška dane</t>
        </is>
      </c>
    </row>
    <row r="33" ht="14.4" customHeight="1">
      <c r="D33" s="39" t="inlineStr">
        <is>
          <t>DPH</t>
        </is>
      </c>
      <c r="E33" s="40" t="inlineStr">
        <is>
          <t>základná</t>
        </is>
      </c>
      <c r="F33" s="41">
        <f>ROUND((SUM(BE122:BE206)),  2)</f>
        <v/>
      </c>
      <c r="I33" s="99" t="n">
        <v>0.23</v>
      </c>
      <c r="J33" s="41">
        <f>ROUND(((SUM(BE122:BE206))*I33),  2)</f>
        <v/>
      </c>
    </row>
    <row r="34" ht="14.4" customHeight="1">
      <c r="E34" s="40" t="inlineStr">
        <is>
          <t>znížená</t>
        </is>
      </c>
      <c r="F34" s="41">
        <f>ROUND((SUM(BF122:BF206)),  2)</f>
        <v/>
      </c>
      <c r="I34" s="99" t="n">
        <v>0.19</v>
      </c>
      <c r="J34" s="41">
        <f>ROUND(((SUM(BF122:BF206))*I34),  2)</f>
        <v/>
      </c>
    </row>
    <row r="35" hidden="1" ht="14.4" customHeight="1">
      <c r="E35" s="40" t="inlineStr">
        <is>
          <t>zákl. prenesená</t>
        </is>
      </c>
      <c r="F35" s="41">
        <f>ROUND((SUM(BG122:BG206)),  2)</f>
        <v/>
      </c>
      <c r="I35" s="99" t="n">
        <v>0.23</v>
      </c>
      <c r="J35" s="41">
        <f>0</f>
        <v/>
      </c>
    </row>
    <row r="36" hidden="1" ht="14.4" customHeight="1">
      <c r="E36" s="40" t="inlineStr">
        <is>
          <t>zníž. prenesená</t>
        </is>
      </c>
      <c r="F36" s="41">
        <f>ROUND((SUM(BH122:BH206)),  2)</f>
        <v/>
      </c>
      <c r="I36" s="99" t="n">
        <v>0.19</v>
      </c>
      <c r="J36" s="41">
        <f>0</f>
        <v/>
      </c>
    </row>
    <row r="37" hidden="1" ht="14.4" customHeight="1">
      <c r="E37" s="40" t="inlineStr">
        <is>
          <t>nulová</t>
        </is>
      </c>
      <c r="F37" s="41">
        <f>ROUND((SUM(BI122:BI206)),  2)</f>
        <v/>
      </c>
      <c r="I37" s="99" t="n">
        <v>0</v>
      </c>
      <c r="J37" s="41">
        <f>0</f>
        <v/>
      </c>
    </row>
    <row r="38"/>
    <row r="39" ht="25.44" customHeight="1">
      <c r="D39" s="13" t="inlineStr">
        <is>
          <t>Cena s DPH</t>
        </is>
      </c>
      <c r="E39" s="43" t="n"/>
      <c r="F39" s="43" t="n"/>
      <c r="G39" s="15" t="inlineStr">
        <is>
          <t>v</t>
        </is>
      </c>
      <c r="H39" s="16" t="inlineStr">
        <is>
          <t>EUR</t>
        </is>
      </c>
      <c r="I39" s="43" t="n"/>
      <c r="J39" s="44">
        <f>SUM(J30:J37)</f>
        <v/>
      </c>
      <c r="K39" s="45" t="n"/>
    </row>
    <row r="40"/>
    <row r="41"/>
    <row r="42"/>
    <row r="43"/>
    <row r="44"/>
    <row r="45"/>
    <row r="46"/>
    <row r="47"/>
    <row r="48"/>
    <row r="49"/>
    <row r="50">
      <c r="D50" s="20" t="inlineStr">
        <is>
          <t>Projektant</t>
        </is>
      </c>
      <c r="G50" s="20" t="inlineStr">
        <is>
          <t>Spracovateľ</t>
        </is>
      </c>
    </row>
    <row r="51"/>
    <row r="52"/>
    <row r="53"/>
    <row r="54"/>
    <row r="55"/>
    <row r="56"/>
    <row r="57"/>
    <row r="58"/>
    <row r="59"/>
    <row r="60"/>
    <row r="61">
      <c r="D61" s="1" t="inlineStr">
        <is>
          <t>Dátum a podpis:</t>
        </is>
      </c>
      <c r="F61" s="46" t="inlineStr">
        <is>
          <t>Pečiatka</t>
        </is>
      </c>
      <c r="G61" s="1" t="inlineStr">
        <is>
          <t>Dátum a podpis:</t>
        </is>
      </c>
      <c r="J61" s="38" t="inlineStr">
        <is>
          <t>Pečiatka</t>
        </is>
      </c>
    </row>
    <row r="62"/>
    <row r="63"/>
    <row r="64"/>
    <row r="65">
      <c r="D65" s="20" t="inlineStr">
        <is>
          <t>Objednávateľ</t>
        </is>
      </c>
      <c r="G65" s="20" t="inlineStr">
        <is>
          <t>Zhotoviteľ</t>
        </is>
      </c>
    </row>
    <row r="66"/>
    <row r="67"/>
    <row r="68"/>
    <row r="69"/>
    <row r="70"/>
    <row r="71"/>
    <row r="72"/>
    <row r="73"/>
    <row r="74"/>
    <row r="75"/>
    <row r="76">
      <c r="D76" s="1" t="inlineStr">
        <is>
          <t>Dátum a podpis:</t>
        </is>
      </c>
      <c r="F76" s="46" t="inlineStr">
        <is>
          <t>Pečiatka</t>
        </is>
      </c>
      <c r="G76" s="1" t="inlineStr">
        <is>
          <t>Dátum a podpis:</t>
        </is>
      </c>
      <c r="J76" s="38" t="inlineStr">
        <is>
          <t>Pečiatka</t>
        </is>
      </c>
    </row>
    <row r="77"/>
    <row r="78"/>
    <row r="79"/>
    <row r="80"/>
    <row r="81"/>
    <row r="82" ht="24.96" customHeight="1">
      <c r="C82" s="3" t="inlineStr">
        <is>
          <t>REKAPITULÁCIA ČLENENIA SÚPISU PRÁC</t>
        </is>
      </c>
    </row>
    <row r="83"/>
    <row r="84">
      <c r="C84" s="1" t="inlineStr">
        <is>
          <t>Stavba:</t>
        </is>
      </c>
    </row>
    <row r="85">
      <c r="E85" s="28">
        <f>E7</f>
        <v/>
      </c>
    </row>
    <row r="86">
      <c r="C86" s="1" t="inlineStr">
        <is>
          <t>Objekt:</t>
        </is>
      </c>
    </row>
    <row r="87">
      <c r="E87" s="47">
        <f>E9</f>
        <v/>
      </c>
    </row>
    <row r="88"/>
    <row r="89">
      <c r="C89" s="1" t="inlineStr">
        <is>
          <t>Miesto:</t>
        </is>
      </c>
      <c r="F89" s="1">
        <f>F12</f>
        <v/>
      </c>
      <c r="I89" s="1" t="inlineStr">
        <is>
          <t>Dátum:</t>
        </is>
      </c>
      <c r="J89" s="94">
        <f>IF(J12="","",J12)</f>
        <v/>
      </c>
    </row>
    <row r="90"/>
    <row r="91">
      <c r="C91" s="1" t="inlineStr">
        <is>
          <t>Zadávateľ:</t>
        </is>
      </c>
      <c r="F91" s="1">
        <f>E15</f>
        <v/>
      </c>
      <c r="I91" s="1" t="inlineStr">
        <is>
          <t>Projektant:</t>
        </is>
      </c>
      <c r="J91" s="28">
        <f>E21</f>
        <v/>
      </c>
    </row>
    <row r="92">
      <c r="C92" s="1" t="inlineStr">
        <is>
          <t>Zhotoviteľ:</t>
        </is>
      </c>
      <c r="F92" s="1">
        <f>IF(E18="","",E18)</f>
        <v/>
      </c>
      <c r="I92" s="1" t="inlineStr">
        <is>
          <t>Spracovateľ:</t>
        </is>
      </c>
      <c r="J92" s="28">
        <f>E24</f>
        <v/>
      </c>
    </row>
    <row r="93"/>
    <row r="94" ht="29.28" customHeight="1">
      <c r="C94" s="27" t="inlineStr">
        <is>
          <t>Kód dielu - Popis</t>
        </is>
      </c>
      <c r="D94" s="48" t="n"/>
      <c r="E94" s="48" t="n"/>
      <c r="F94" s="48" t="n"/>
      <c r="G94" s="48" t="n"/>
      <c r="H94" s="48" t="n"/>
      <c r="I94" s="48" t="n"/>
      <c r="J94" s="49" t="inlineStr">
        <is>
          <t>Cena celkom [EUR]</t>
        </is>
      </c>
      <c r="K94" s="48" t="n"/>
    </row>
    <row r="95"/>
    <row r="96" ht="22.8" customHeight="1">
      <c r="C96" s="50" t="inlineStr">
        <is>
          <t>Náklady zo súpisu prác</t>
        </is>
      </c>
      <c r="J96" s="37">
        <f>J122</f>
        <v/>
      </c>
      <c r="AU96" s="1" t="inlineStr">
        <is>
          <t>-1</t>
        </is>
      </c>
    </row>
    <row r="97" ht="24.96" customHeight="1">
      <c r="C97" s="51" t="n"/>
      <c r="D97" s="52" t="inlineStr">
        <is>
          <t>HSV - Práce a dodávky HSV</t>
        </is>
      </c>
      <c r="E97" s="53" t="n"/>
      <c r="F97" s="53" t="n"/>
      <c r="G97" s="53" t="n"/>
      <c r="H97" s="53" t="n"/>
      <c r="I97" s="53" t="n"/>
      <c r="J97" s="54">
        <f>J123</f>
        <v/>
      </c>
    </row>
    <row r="98" ht="19.92" customHeight="1">
      <c r="C98" s="55" t="n"/>
      <c r="D98" s="56" t="inlineStr">
        <is>
          <t xml:space="preserve">    9 - Ostatné konštrukcie a práce, búranie</t>
        </is>
      </c>
      <c r="E98" s="57" t="n"/>
      <c r="F98" s="57" t="n"/>
      <c r="G98" s="57" t="n"/>
      <c r="H98" s="57" t="n"/>
      <c r="I98" s="57" t="n"/>
      <c r="J98" s="58">
        <f>J124</f>
        <v/>
      </c>
    </row>
    <row r="99" ht="19.92" customHeight="1">
      <c r="C99" s="55" t="n"/>
      <c r="D99" s="56" t="inlineStr">
        <is>
          <t xml:space="preserve">    998 - Presun hmôt</t>
        </is>
      </c>
      <c r="E99" s="57" t="n"/>
      <c r="F99" s="57" t="n"/>
      <c r="G99" s="57" t="n"/>
      <c r="H99" s="57" t="n"/>
      <c r="I99" s="57" t="n"/>
      <c r="J99" s="58">
        <f>J133</f>
        <v/>
      </c>
    </row>
    <row r="100" ht="24.96" customHeight="1">
      <c r="C100" s="51" t="n"/>
      <c r="D100" s="52" t="inlineStr">
        <is>
          <t>M - Práce a dodávky M</t>
        </is>
      </c>
      <c r="E100" s="53" t="n"/>
      <c r="F100" s="53" t="n"/>
      <c r="G100" s="53" t="n"/>
      <c r="H100" s="53" t="n"/>
      <c r="I100" s="53" t="n"/>
      <c r="J100" s="54">
        <f>J136</f>
        <v/>
      </c>
    </row>
    <row r="101" ht="19.92" customHeight="1">
      <c r="C101" s="55" t="n"/>
      <c r="D101" s="56" t="inlineStr">
        <is>
          <t xml:space="preserve">    21-M - Elektromontáže</t>
        </is>
      </c>
      <c r="E101" s="57" t="n"/>
      <c r="F101" s="57" t="n"/>
      <c r="G101" s="57" t="n"/>
      <c r="H101" s="57" t="n"/>
      <c r="I101" s="57" t="n"/>
      <c r="J101" s="58">
        <f>J137</f>
        <v/>
      </c>
    </row>
    <row r="102" ht="19.92" customHeight="1">
      <c r="C102" s="55" t="n"/>
      <c r="D102" s="56" t="inlineStr">
        <is>
          <t xml:space="preserve">    46-M - Zemné práce pri montážach</t>
        </is>
      </c>
      <c r="E102" s="57" t="n"/>
      <c r="F102" s="57" t="n"/>
      <c r="G102" s="57" t="n"/>
      <c r="H102" s="57" t="n"/>
      <c r="I102" s="57" t="n"/>
      <c r="J102" s="58">
        <f>J197</f>
        <v/>
      </c>
    </row>
    <row r="103"/>
    <row r="104"/>
    <row r="105"/>
    <row r="106"/>
    <row r="107"/>
    <row r="108"/>
    <row r="109" ht="24.96" customHeight="1">
      <c r="C109" s="3" t="inlineStr">
        <is>
          <t>SÚPIS PRÁC</t>
        </is>
      </c>
    </row>
    <row r="110"/>
    <row r="111">
      <c r="C111" s="1" t="inlineStr">
        <is>
          <t>Stavba:</t>
        </is>
      </c>
    </row>
    <row r="112">
      <c r="E112" s="28">
        <f>E7</f>
        <v/>
      </c>
    </row>
    <row r="113">
      <c r="C113" s="1" t="inlineStr">
        <is>
          <t>Objekt:</t>
        </is>
      </c>
    </row>
    <row r="114">
      <c r="E114" s="47">
        <f>E9</f>
        <v/>
      </c>
    </row>
    <row r="115"/>
    <row r="116">
      <c r="C116" s="1" t="inlineStr">
        <is>
          <t>Miesto:</t>
        </is>
      </c>
      <c r="F116" s="1">
        <f>F12</f>
        <v/>
      </c>
      <c r="I116" s="1" t="inlineStr">
        <is>
          <t>Dátum:</t>
        </is>
      </c>
      <c r="J116" s="94">
        <f>IF(J12="","",J12)</f>
        <v/>
      </c>
    </row>
    <row r="117"/>
    <row r="118">
      <c r="C118" s="1" t="inlineStr">
        <is>
          <t>Zadávateľ:</t>
        </is>
      </c>
      <c r="F118" s="1">
        <f>E15</f>
        <v/>
      </c>
      <c r="I118" s="1" t="inlineStr">
        <is>
          <t>Projektant:</t>
        </is>
      </c>
      <c r="J118" s="28">
        <f>E21</f>
        <v/>
      </c>
    </row>
    <row r="119">
      <c r="C119" s="1" t="inlineStr">
        <is>
          <t>Zhotoviteľ:</t>
        </is>
      </c>
      <c r="F119" s="1">
        <f>IF(E18="","",E18)</f>
        <v/>
      </c>
      <c r="I119" s="1" t="inlineStr">
        <is>
          <t>Spracovateľ:</t>
        </is>
      </c>
      <c r="J119" s="28">
        <f>E24</f>
        <v/>
      </c>
    </row>
    <row r="120"/>
    <row r="121" ht="29.28" customHeight="1">
      <c r="C121" s="59" t="inlineStr">
        <is>
          <t>PČ</t>
        </is>
      </c>
      <c r="D121" s="60" t="inlineStr">
        <is>
          <t>Typ</t>
        </is>
      </c>
      <c r="E121" s="60" t="inlineStr">
        <is>
          <t>Kód</t>
        </is>
      </c>
      <c r="F121" s="60" t="inlineStr">
        <is>
          <t>Popis</t>
        </is>
      </c>
      <c r="G121" s="60" t="inlineStr">
        <is>
          <t>MJ</t>
        </is>
      </c>
      <c r="H121" s="60" t="inlineStr">
        <is>
          <t>Množstvo</t>
        </is>
      </c>
      <c r="I121" s="60" t="inlineStr">
        <is>
          <t>J.cena [EUR]</t>
        </is>
      </c>
      <c r="J121" s="61" t="inlineStr">
        <is>
          <t>Cena celkom [EUR]</t>
        </is>
      </c>
      <c r="K121" s="62" t="inlineStr">
        <is>
          <t>Cenová sústava</t>
        </is>
      </c>
      <c r="N121" s="63" t="inlineStr">
        <is>
          <t>DPH</t>
        </is>
      </c>
      <c r="O121" s="63" t="inlineStr">
        <is>
          <t>J. Nh [h]</t>
        </is>
      </c>
      <c r="P121" s="63" t="inlineStr">
        <is>
          <t>Nh celkom [h]</t>
        </is>
      </c>
      <c r="Q121" s="63" t="inlineStr">
        <is>
          <t>J. hmotnosť [t]</t>
        </is>
      </c>
      <c r="R121" s="63" t="inlineStr">
        <is>
          <t>Hmotnosť celkom [t]</t>
        </is>
      </c>
      <c r="S121" s="63" t="inlineStr">
        <is>
          <t>J. suť [t]</t>
        </is>
      </c>
      <c r="T121" s="63" t="inlineStr">
        <is>
          <t>Suť celkom [t]</t>
        </is>
      </c>
    </row>
    <row r="122" ht="22.8" customHeight="1">
      <c r="C122" s="64" t="inlineStr">
        <is>
          <t>Náklady súpisu celkom</t>
        </is>
      </c>
      <c r="J122" s="65">
        <f>BK122</f>
        <v/>
      </c>
      <c r="P122" s="98">
        <f>P123+P136</f>
        <v/>
      </c>
      <c r="R122" s="98">
        <f>R123+R136</f>
        <v/>
      </c>
      <c r="T122" s="98">
        <f>T123+T136</f>
        <v/>
      </c>
      <c r="AT122" s="1" t="inlineStr">
        <is>
          <t>D</t>
        </is>
      </c>
      <c r="AU122" s="1" t="inlineStr">
        <is>
          <t>-1</t>
        </is>
      </c>
      <c r="BK122" s="66">
        <f>BK123+BK136</f>
        <v/>
      </c>
    </row>
    <row r="123" ht="25.92" customHeight="1">
      <c r="D123" s="67" t="inlineStr">
        <is>
          <t>D</t>
        </is>
      </c>
      <c r="E123" s="68" t="inlineStr">
        <is>
          <t>HSV</t>
        </is>
      </c>
      <c r="F123" s="68" t="inlineStr">
        <is>
          <t>Práce a dodávky HSV</t>
        </is>
      </c>
      <c r="J123" s="69">
        <f>BK123</f>
        <v/>
      </c>
      <c r="P123" s="98">
        <f>P124+P133</f>
        <v/>
      </c>
      <c r="R123" s="98">
        <f>R124+R133</f>
        <v/>
      </c>
      <c r="T123" s="98">
        <f>T124+T133</f>
        <v/>
      </c>
      <c r="AR123" s="1" t="inlineStr">
        <is>
          <t>1</t>
        </is>
      </c>
      <c r="AT123" s="46" t="inlineStr">
        <is>
          <t>D</t>
        </is>
      </c>
      <c r="AU123" s="46" t="inlineStr">
        <is>
          <t>0</t>
        </is>
      </c>
      <c r="AY123" s="1" t="inlineStr">
        <is>
          <t>ROZPOCET</t>
        </is>
      </c>
      <c r="BK123" s="31">
        <f>BK124+BK133</f>
        <v/>
      </c>
    </row>
    <row r="124" ht="22.8" customHeight="1">
      <c r="D124" s="67" t="inlineStr">
        <is>
          <t>D</t>
        </is>
      </c>
      <c r="E124" s="70" t="inlineStr">
        <is>
          <t>9</t>
        </is>
      </c>
      <c r="F124" s="70" t="inlineStr">
        <is>
          <t>Ostatné konštrukcie a práce, búranie</t>
        </is>
      </c>
      <c r="J124" s="71">
        <f>BK124</f>
        <v/>
      </c>
      <c r="P124" s="98">
        <f>SUM(P125:P132)</f>
        <v/>
      </c>
      <c r="R124" s="98">
        <f>SUM(R125:R132)</f>
        <v/>
      </c>
      <c r="T124" s="98">
        <f>SUM(T125:T132)</f>
        <v/>
      </c>
      <c r="AR124" s="1" t="inlineStr">
        <is>
          <t>1</t>
        </is>
      </c>
      <c r="AT124" s="46" t="inlineStr">
        <is>
          <t>D</t>
        </is>
      </c>
      <c r="AU124" s="46" t="inlineStr">
        <is>
          <t>1</t>
        </is>
      </c>
      <c r="AY124" s="1" t="inlineStr">
        <is>
          <t>ROZPOCET</t>
        </is>
      </c>
      <c r="BK124" s="31">
        <f>SUM(BK125:BK132)</f>
        <v/>
      </c>
    </row>
    <row r="125" ht="24" customHeight="1">
      <c r="C125" s="72" t="inlineStr">
        <is>
          <t>1</t>
        </is>
      </c>
      <c r="D125" s="72" t="inlineStr">
        <is>
          <t>K</t>
        </is>
      </c>
      <c r="E125" s="73" t="inlineStr">
        <is>
          <t>979081111.S</t>
        </is>
      </c>
      <c r="F125" s="74" t="inlineStr">
        <is>
          <t>Odvoz sutiny a vybúraných hmôt z demontáže distribučných rozvodov na skládku do 1 km</t>
        </is>
      </c>
      <c r="G125" s="75" t="inlineStr">
        <is>
          <t>t</t>
        </is>
      </c>
      <c r="H125" s="100" t="n">
        <v>0.25</v>
      </c>
      <c r="I125" s="77" t="n">
        <v>18.44</v>
      </c>
      <c r="J125" s="77">
        <f>ROUND(I125*H125,2)</f>
        <v/>
      </c>
      <c r="K125" s="78" t="inlineStr">
        <is>
          <t>CENEKON 2026/02</t>
        </is>
      </c>
      <c r="N125" s="46" t="inlineStr">
        <is>
          <t>základná</t>
        </is>
      </c>
      <c r="O125" s="98" t="n">
        <v>0</v>
      </c>
      <c r="P125" s="98">
        <f>O125*H125</f>
        <v/>
      </c>
      <c r="Q125" s="98" t="n">
        <v>0</v>
      </c>
      <c r="R125" s="98">
        <f>Q125*H125</f>
        <v/>
      </c>
      <c r="S125" s="98" t="n">
        <v>0</v>
      </c>
      <c r="T125" s="98">
        <f>S125*H125</f>
        <v/>
      </c>
      <c r="AR125" s="1" t="inlineStr">
        <is>
          <t>4</t>
        </is>
      </c>
      <c r="AT125" s="1" t="inlineStr">
        <is>
          <t>K</t>
        </is>
      </c>
      <c r="AU125" s="1" t="inlineStr">
        <is>
          <t>2</t>
        </is>
      </c>
      <c r="AY125" s="1" t="inlineStr">
        <is>
          <t>ROZPOCET</t>
        </is>
      </c>
      <c r="BE125" s="31">
        <f>IF(N125="základná",J125,0)</f>
        <v/>
      </c>
      <c r="BF125" s="31">
        <f>IF(N125="znížená",J125,0)</f>
        <v/>
      </c>
      <c r="BG125" s="31">
        <f>IF(N125="zákl. prenesená",J125,0)</f>
        <v/>
      </c>
      <c r="BH125" s="31">
        <f>IF(N125="zníž. prenesená",J125,0)</f>
        <v/>
      </c>
      <c r="BI125" s="31">
        <f>IF(N125="nulová",J125,0)</f>
        <v/>
      </c>
      <c r="BJ125" s="1" t="inlineStr">
        <is>
          <t>2</t>
        </is>
      </c>
      <c r="BK125" s="31">
        <f>ROUND(I125*H125,2)</f>
        <v/>
      </c>
      <c r="BL125" s="1" t="inlineStr">
        <is>
          <t>4</t>
        </is>
      </c>
      <c r="BM125" s="1" t="inlineStr">
        <is>
          <t>-899353261</t>
        </is>
      </c>
    </row>
    <row r="126">
      <c r="D126" s="79" t="inlineStr">
        <is>
          <t>VV</t>
        </is>
      </c>
      <c r="F126" s="80" t="inlineStr">
        <is>
          <t>kábel 40,00 m x 0,00517 t/m = 0,21 t</t>
        </is>
      </c>
      <c r="AT126" s="1" t="inlineStr">
        <is>
          <t>VV</t>
        </is>
      </c>
      <c r="AU126" s="1" t="inlineStr">
        <is>
          <t>2</t>
        </is>
      </c>
      <c r="AV126" s="2" t="inlineStr">
        <is>
          <t>2</t>
        </is>
      </c>
      <c r="AW126" s="2" t="inlineStr">
        <is>
          <t>True</t>
        </is>
      </c>
      <c r="AX126" s="2" t="inlineStr">
        <is>
          <t>0</t>
        </is>
      </c>
      <c r="AY126" s="1" t="inlineStr">
        <is>
          <t>ROZPOCET</t>
        </is>
      </c>
    </row>
    <row r="127">
      <c r="D127" s="79" t="inlineStr">
        <is>
          <t>VV</t>
        </is>
      </c>
      <c r="F127" s="80" t="inlineStr">
        <is>
          <t>skriňa 1 ks x 0,040 t = 0,04 t</t>
        </is>
      </c>
      <c r="AT127" s="1" t="inlineStr">
        <is>
          <t>VV</t>
        </is>
      </c>
      <c r="AU127" s="1" t="inlineStr">
        <is>
          <t>2</t>
        </is>
      </c>
      <c r="AV127" s="2" t="inlineStr">
        <is>
          <t>2</t>
        </is>
      </c>
      <c r="AW127" s="2" t="inlineStr">
        <is>
          <t>True</t>
        </is>
      </c>
      <c r="AX127" s="2" t="inlineStr">
        <is>
          <t>0</t>
        </is>
      </c>
      <c r="AY127" s="1" t="inlineStr">
        <is>
          <t>ROZPOCET</t>
        </is>
      </c>
    </row>
    <row r="128">
      <c r="D128" s="79" t="inlineStr">
        <is>
          <t>VV</t>
        </is>
      </c>
      <c r="F128" s="80" t="inlineStr">
        <is>
          <t>0,21 + 0,04 = 0,25</t>
        </is>
      </c>
      <c r="H128" s="101" t="n">
        <v>0.25</v>
      </c>
      <c r="AT128" s="1" t="inlineStr">
        <is>
          <t>VV</t>
        </is>
      </c>
      <c r="AU128" s="1" t="inlineStr">
        <is>
          <t>2</t>
        </is>
      </c>
      <c r="AV128" s="2" t="inlineStr">
        <is>
          <t>2</t>
        </is>
      </c>
      <c r="AW128" s="2" t="inlineStr">
        <is>
          <t>True</t>
        </is>
      </c>
      <c r="AX128" s="2" t="inlineStr">
        <is>
          <t>1</t>
        </is>
      </c>
      <c r="AY128" s="1" t="inlineStr">
        <is>
          <t>ROZPOCET</t>
        </is>
      </c>
    </row>
    <row r="129" ht="24" customHeight="1">
      <c r="C129" s="72" t="inlineStr">
        <is>
          <t>2</t>
        </is>
      </c>
      <c r="D129" s="72" t="inlineStr">
        <is>
          <t>K</t>
        </is>
      </c>
      <c r="E129" s="73" t="inlineStr">
        <is>
          <t>979081121.S</t>
        </is>
      </c>
      <c r="F129" s="74" t="inlineStr">
        <is>
          <t>Odvoz sutiny a vybúraných hmôt z demontáže distribučných rozvodov na skládku za každý ďalší 1 km</t>
        </is>
      </c>
      <c r="G129" s="75" t="inlineStr">
        <is>
          <t>t</t>
        </is>
      </c>
      <c r="H129" s="100" t="n">
        <v>2.25</v>
      </c>
      <c r="I129" s="77" t="n">
        <v>0.55</v>
      </c>
      <c r="J129" s="77">
        <f>ROUND(I129*H129,2)</f>
        <v/>
      </c>
      <c r="K129" s="78" t="inlineStr">
        <is>
          <t>CENEKON 2026/02</t>
        </is>
      </c>
      <c r="N129" s="46" t="inlineStr">
        <is>
          <t>základná</t>
        </is>
      </c>
      <c r="O129" s="98" t="n">
        <v>0</v>
      </c>
      <c r="P129" s="98">
        <f>O129*H129</f>
        <v/>
      </c>
      <c r="Q129" s="98" t="n">
        <v>0</v>
      </c>
      <c r="R129" s="98">
        <f>Q129*H129</f>
        <v/>
      </c>
      <c r="S129" s="98" t="n">
        <v>0</v>
      </c>
      <c r="T129" s="98">
        <f>S129*H129</f>
        <v/>
      </c>
      <c r="AR129" s="1" t="inlineStr">
        <is>
          <t>4</t>
        </is>
      </c>
      <c r="AT129" s="1" t="inlineStr">
        <is>
          <t>K</t>
        </is>
      </c>
      <c r="AU129" s="1" t="inlineStr">
        <is>
          <t>2</t>
        </is>
      </c>
      <c r="AY129" s="1" t="inlineStr">
        <is>
          <t>ROZPOCET</t>
        </is>
      </c>
      <c r="BE129" s="31">
        <f>IF(N129="základná",J129,0)</f>
        <v/>
      </c>
      <c r="BF129" s="31">
        <f>IF(N129="znížená",J129,0)</f>
        <v/>
      </c>
      <c r="BG129" s="31">
        <f>IF(N129="zákl. prenesená",J129,0)</f>
        <v/>
      </c>
      <c r="BH129" s="31">
        <f>IF(N129="zníž. prenesená",J129,0)</f>
        <v/>
      </c>
      <c r="BI129" s="31">
        <f>IF(N129="nulová",J129,0)</f>
        <v/>
      </c>
      <c r="BJ129" s="1" t="inlineStr">
        <is>
          <t>2</t>
        </is>
      </c>
      <c r="BK129" s="31">
        <f>ROUND(I129*H129,2)</f>
        <v/>
      </c>
      <c r="BL129" s="1" t="inlineStr">
        <is>
          <t>4</t>
        </is>
      </c>
      <c r="BM129" s="1" t="inlineStr">
        <is>
          <t>1030845991</t>
        </is>
      </c>
    </row>
    <row r="130">
      <c r="D130" s="79" t="inlineStr">
        <is>
          <t>VV</t>
        </is>
      </c>
      <c r="F130" s="80" t="inlineStr">
        <is>
          <t>0,25 t x 9 km nad rámec prvého kilometra = 2,25</t>
        </is>
      </c>
      <c r="H130" s="101" t="n">
        <v>2.25</v>
      </c>
      <c r="AT130" s="1" t="inlineStr">
        <is>
          <t>VV</t>
        </is>
      </c>
      <c r="AU130" s="1" t="inlineStr">
        <is>
          <t>2</t>
        </is>
      </c>
      <c r="AV130" s="2" t="inlineStr">
        <is>
          <t>2</t>
        </is>
      </c>
      <c r="AW130" s="2" t="inlineStr">
        <is>
          <t>True</t>
        </is>
      </c>
      <c r="AX130" s="2" t="inlineStr">
        <is>
          <t>1</t>
        </is>
      </c>
      <c r="AY130" s="1" t="inlineStr">
        <is>
          <t>ROZPOCET</t>
        </is>
      </c>
    </row>
    <row r="131" ht="48" customHeight="1">
      <c r="C131" s="72" t="inlineStr">
        <is>
          <t>3</t>
        </is>
      </c>
      <c r="D131" s="72" t="inlineStr">
        <is>
          <t>K</t>
        </is>
      </c>
      <c r="E131" s="73" t="inlineStr">
        <is>
          <t>979089112.S</t>
        </is>
      </c>
      <c r="F131" s="74" t="inlineStr">
        <is>
          <t>Poplatok za skládku - drevo, sklo, plasty (17 02), ostatné - plastová skriňa z demontáže (Hliníkový kábel z demontáže sa odovzdáva na recykláciu kovov, poplatok za skládku sa naň nevzťahuje.)</t>
        </is>
      </c>
      <c r="G131" s="75" t="inlineStr">
        <is>
          <t>t</t>
        </is>
      </c>
      <c r="H131" s="100" t="n">
        <v>0.04</v>
      </c>
      <c r="I131" s="77" t="n">
        <v>95</v>
      </c>
      <c r="J131" s="77">
        <f>ROUND(I131*H131,2)</f>
        <v/>
      </c>
      <c r="K131" s="78" t="inlineStr">
        <is>
          <t>CENEKON 2026/02</t>
        </is>
      </c>
      <c r="N131" s="46" t="inlineStr">
        <is>
          <t>základná</t>
        </is>
      </c>
      <c r="O131" s="98" t="n">
        <v>0</v>
      </c>
      <c r="P131" s="98">
        <f>O131*H131</f>
        <v/>
      </c>
      <c r="Q131" s="98" t="n">
        <v>0</v>
      </c>
      <c r="R131" s="98">
        <f>Q131*H131</f>
        <v/>
      </c>
      <c r="S131" s="98" t="n">
        <v>0</v>
      </c>
      <c r="T131" s="98">
        <f>S131*H131</f>
        <v/>
      </c>
      <c r="AR131" s="1" t="inlineStr">
        <is>
          <t>4</t>
        </is>
      </c>
      <c r="AT131" s="1" t="inlineStr">
        <is>
          <t>K</t>
        </is>
      </c>
      <c r="AU131" s="1" t="inlineStr">
        <is>
          <t>2</t>
        </is>
      </c>
      <c r="AY131" s="1" t="inlineStr">
        <is>
          <t>ROZPOCET</t>
        </is>
      </c>
      <c r="BE131" s="31">
        <f>IF(N131="základná",J131,0)</f>
        <v/>
      </c>
      <c r="BF131" s="31">
        <f>IF(N131="znížená",J131,0)</f>
        <v/>
      </c>
      <c r="BG131" s="31">
        <f>IF(N131="zákl. prenesená",J131,0)</f>
        <v/>
      </c>
      <c r="BH131" s="31">
        <f>IF(N131="zníž. prenesená",J131,0)</f>
        <v/>
      </c>
      <c r="BI131" s="31">
        <f>IF(N131="nulová",J131,0)</f>
        <v/>
      </c>
      <c r="BJ131" s="1" t="inlineStr">
        <is>
          <t>2</t>
        </is>
      </c>
      <c r="BK131" s="31">
        <f>ROUND(I131*H131,2)</f>
        <v/>
      </c>
      <c r="BL131" s="1" t="inlineStr">
        <is>
          <t>4</t>
        </is>
      </c>
      <c r="BM131" s="1" t="inlineStr">
        <is>
          <t>2013081768</t>
        </is>
      </c>
    </row>
    <row r="132">
      <c r="D132" s="79" t="inlineStr">
        <is>
          <t>VV</t>
        </is>
      </c>
      <c r="F132" s="80" t="inlineStr">
        <is>
          <t>plastová skriňa SR 1 ks x 0,040 t = 0,04</t>
        </is>
      </c>
      <c r="H132" s="101" t="n">
        <v>0.04</v>
      </c>
      <c r="AT132" s="1" t="inlineStr">
        <is>
          <t>VV</t>
        </is>
      </c>
      <c r="AU132" s="1" t="inlineStr">
        <is>
          <t>2</t>
        </is>
      </c>
      <c r="AV132" s="2" t="inlineStr">
        <is>
          <t>2</t>
        </is>
      </c>
      <c r="AW132" s="2" t="inlineStr">
        <is>
          <t>True</t>
        </is>
      </c>
      <c r="AX132" s="2" t="inlineStr">
        <is>
          <t>1</t>
        </is>
      </c>
      <c r="AY132" s="1" t="inlineStr">
        <is>
          <t>ROZPOCET</t>
        </is>
      </c>
    </row>
    <row r="133" ht="22.8" customHeight="1">
      <c r="D133" s="67" t="inlineStr">
        <is>
          <t>D</t>
        </is>
      </c>
      <c r="E133" s="70" t="inlineStr">
        <is>
          <t>998</t>
        </is>
      </c>
      <c r="F133" s="70" t="inlineStr">
        <is>
          <t>Presun hmôt</t>
        </is>
      </c>
      <c r="J133" s="71">
        <f>BK133</f>
        <v/>
      </c>
      <c r="P133" s="98">
        <f>SUM(P134:P135)</f>
        <v/>
      </c>
      <c r="R133" s="98">
        <f>SUM(R134:R135)</f>
        <v/>
      </c>
      <c r="T133" s="98">
        <f>SUM(T134:T135)</f>
        <v/>
      </c>
      <c r="AR133" s="1" t="inlineStr">
        <is>
          <t>1</t>
        </is>
      </c>
      <c r="AT133" s="46" t="inlineStr">
        <is>
          <t>D</t>
        </is>
      </c>
      <c r="AU133" s="46" t="inlineStr">
        <is>
          <t>1</t>
        </is>
      </c>
      <c r="AY133" s="1" t="inlineStr">
        <is>
          <t>ROZPOCET</t>
        </is>
      </c>
      <c r="BK133" s="31">
        <f>SUM(BK134:BK135)</f>
        <v/>
      </c>
    </row>
    <row r="134" ht="36" customHeight="1">
      <c r="C134" s="72" t="inlineStr">
        <is>
          <t>4</t>
        </is>
      </c>
      <c r="D134" s="72" t="inlineStr">
        <is>
          <t>K</t>
        </is>
      </c>
      <c r="E134" s="73" t="inlineStr">
        <is>
          <t>998921203.S</t>
        </is>
      </c>
      <c r="F134" s="74" t="inlineStr">
        <is>
          <t>Presun hmôt pre montáž silnoprúdových rozvodov vo výške nad 7 do 24 m - prípojka NN a distribučné rozvody</t>
        </is>
      </c>
      <c r="G134" s="75" t="inlineStr">
        <is>
          <t>%</t>
        </is>
      </c>
      <c r="H134" s="100" t="n">
        <v>72.12</v>
      </c>
      <c r="I134" s="77" t="n">
        <v>0.45</v>
      </c>
      <c r="J134" s="77">
        <f>ROUND(I134*H134,2)</f>
        <v/>
      </c>
      <c r="K134" s="78" t="inlineStr">
        <is>
          <t>CENEKON 2026/02</t>
        </is>
      </c>
      <c r="N134" s="46" t="inlineStr">
        <is>
          <t>základná</t>
        </is>
      </c>
      <c r="O134" s="98" t="n">
        <v>0</v>
      </c>
      <c r="P134" s="98">
        <f>O134*H134</f>
        <v/>
      </c>
      <c r="Q134" s="98" t="n">
        <v>0</v>
      </c>
      <c r="R134" s="98">
        <f>Q134*H134</f>
        <v/>
      </c>
      <c r="S134" s="98" t="n">
        <v>0</v>
      </c>
      <c r="T134" s="98">
        <f>S134*H134</f>
        <v/>
      </c>
      <c r="AR134" s="1" t="inlineStr">
        <is>
          <t>4</t>
        </is>
      </c>
      <c r="AT134" s="1" t="inlineStr">
        <is>
          <t>K</t>
        </is>
      </c>
      <c r="AU134" s="1" t="inlineStr">
        <is>
          <t>2</t>
        </is>
      </c>
      <c r="AY134" s="1" t="inlineStr">
        <is>
          <t>ROZPOCET</t>
        </is>
      </c>
      <c r="BE134" s="31">
        <f>IF(N134="základná",J134,0)</f>
        <v/>
      </c>
      <c r="BF134" s="31">
        <f>IF(N134="znížená",J134,0)</f>
        <v/>
      </c>
      <c r="BG134" s="31">
        <f>IF(N134="zákl. prenesená",J134,0)</f>
        <v/>
      </c>
      <c r="BH134" s="31">
        <f>IF(N134="zníž. prenesená",J134,0)</f>
        <v/>
      </c>
      <c r="BI134" s="31">
        <f>IF(N134="nulová",J134,0)</f>
        <v/>
      </c>
      <c r="BJ134" s="1" t="inlineStr">
        <is>
          <t>2</t>
        </is>
      </c>
      <c r="BK134" s="31">
        <f>ROUND(I134*H134,2)</f>
        <v/>
      </c>
      <c r="BL134" s="1" t="inlineStr">
        <is>
          <t>4</t>
        </is>
      </c>
      <c r="BM134" s="1" t="inlineStr">
        <is>
          <t>332174294</t>
        </is>
      </c>
    </row>
    <row r="135">
      <c r="D135" s="79" t="inlineStr">
        <is>
          <t>VV</t>
        </is>
      </c>
      <c r="F135" s="80" t="inlineStr">
        <is>
          <t>0.45 % zo základne oddielu 21-M Prípojka NN a distribučné rozvody: 7211.60 EUR / 100</t>
        </is>
      </c>
      <c r="H135" s="101" t="n">
        <v>72.12</v>
      </c>
      <c r="AT135" s="1" t="inlineStr">
        <is>
          <t>VV</t>
        </is>
      </c>
      <c r="AU135" s="1" t="inlineStr">
        <is>
          <t>2</t>
        </is>
      </c>
      <c r="AV135" s="2" t="inlineStr">
        <is>
          <t>2</t>
        </is>
      </c>
      <c r="AW135" s="2" t="inlineStr">
        <is>
          <t>True</t>
        </is>
      </c>
      <c r="AX135" s="2" t="inlineStr">
        <is>
          <t>1</t>
        </is>
      </c>
      <c r="AY135" s="1" t="inlineStr">
        <is>
          <t>ROZPOCET</t>
        </is>
      </c>
    </row>
    <row r="136" ht="25.92" customHeight="1">
      <c r="D136" s="67" t="inlineStr">
        <is>
          <t>D</t>
        </is>
      </c>
      <c r="E136" s="68" t="inlineStr">
        <is>
          <t>M</t>
        </is>
      </c>
      <c r="F136" s="68" t="inlineStr">
        <is>
          <t>Práce a dodávky M</t>
        </is>
      </c>
      <c r="J136" s="69">
        <f>BK136</f>
        <v/>
      </c>
      <c r="P136" s="98">
        <f>P137+P197</f>
        <v/>
      </c>
      <c r="R136" s="98">
        <f>R137+R197</f>
        <v/>
      </c>
      <c r="T136" s="98">
        <f>T137+T197</f>
        <v/>
      </c>
      <c r="AR136" s="1" t="inlineStr">
        <is>
          <t>3</t>
        </is>
      </c>
      <c r="AT136" s="46" t="inlineStr">
        <is>
          <t>D</t>
        </is>
      </c>
      <c r="AU136" s="46" t="inlineStr">
        <is>
          <t>0</t>
        </is>
      </c>
      <c r="AY136" s="1" t="inlineStr">
        <is>
          <t>ROZPOCET</t>
        </is>
      </c>
      <c r="BK136" s="31">
        <f>BK137+BK197</f>
        <v/>
      </c>
    </row>
    <row r="137" ht="22.8" customHeight="1">
      <c r="D137" s="67" t="inlineStr">
        <is>
          <t>D</t>
        </is>
      </c>
      <c r="E137" s="70" t="inlineStr">
        <is>
          <t>21-M</t>
        </is>
      </c>
      <c r="F137" s="70" t="inlineStr">
        <is>
          <t>Elektromontáže</t>
        </is>
      </c>
      <c r="J137" s="71">
        <f>BK137</f>
        <v/>
      </c>
      <c r="P137" s="98">
        <f>SUM(P138:P196)</f>
        <v/>
      </c>
      <c r="R137" s="98">
        <f>SUM(R138:R196)</f>
        <v/>
      </c>
      <c r="T137" s="98">
        <f>SUM(T138:T196)</f>
        <v/>
      </c>
      <c r="AR137" s="1" t="inlineStr">
        <is>
          <t>3</t>
        </is>
      </c>
      <c r="AT137" s="46" t="inlineStr">
        <is>
          <t>D</t>
        </is>
      </c>
      <c r="AU137" s="46" t="inlineStr">
        <is>
          <t>1</t>
        </is>
      </c>
      <c r="AY137" s="1" t="inlineStr">
        <is>
          <t>ROZPOCET</t>
        </is>
      </c>
      <c r="BK137" s="31">
        <f>SUM(BK138:BK196)</f>
        <v/>
      </c>
    </row>
    <row r="138" ht="24" customHeight="1">
      <c r="C138" s="72" t="inlineStr">
        <is>
          <t>5</t>
        </is>
      </c>
      <c r="D138" s="72" t="inlineStr">
        <is>
          <t>K</t>
        </is>
      </c>
      <c r="E138" s="73" t="inlineStr">
        <is>
          <t>210902368.S</t>
        </is>
      </c>
      <c r="F138" s="74" t="inlineStr">
        <is>
          <t>Kábel hliníkový silový NAYY-J 4x240 mm2 uložený pevne - distribučné vedenie NN (montáž)</t>
        </is>
      </c>
      <c r="G138" s="75" t="inlineStr">
        <is>
          <t>m</t>
        </is>
      </c>
      <c r="H138" s="100" t="n">
        <v>40</v>
      </c>
      <c r="I138" s="77" t="n">
        <v>9.1</v>
      </c>
      <c r="J138" s="77">
        <f>ROUND(I138*H138,2)</f>
        <v/>
      </c>
      <c r="K138" s="78" t="inlineStr">
        <is>
          <t>CENEKON 2026/02</t>
        </is>
      </c>
      <c r="N138" s="46" t="inlineStr">
        <is>
          <t>základná</t>
        </is>
      </c>
      <c r="O138" s="98" t="n">
        <v>0</v>
      </c>
      <c r="P138" s="98">
        <f>O138*H138</f>
        <v/>
      </c>
      <c r="Q138" s="98" t="n">
        <v>0</v>
      </c>
      <c r="R138" s="98">
        <f>Q138*H138</f>
        <v/>
      </c>
      <c r="S138" s="98" t="n">
        <v>0</v>
      </c>
      <c r="T138" s="98">
        <f>S138*H138</f>
        <v/>
      </c>
      <c r="AR138" s="1" t="inlineStr">
        <is>
          <t>64</t>
        </is>
      </c>
      <c r="AT138" s="1" t="inlineStr">
        <is>
          <t>K</t>
        </is>
      </c>
      <c r="AU138" s="1" t="inlineStr">
        <is>
          <t>2</t>
        </is>
      </c>
      <c r="AY138" s="1" t="inlineStr">
        <is>
          <t>ROZPOCET</t>
        </is>
      </c>
      <c r="BE138" s="31">
        <f>IF(N138="základná",J138,0)</f>
        <v/>
      </c>
      <c r="BF138" s="31">
        <f>IF(N138="znížená",J138,0)</f>
        <v/>
      </c>
      <c r="BG138" s="31">
        <f>IF(N138="zákl. prenesená",J138,0)</f>
        <v/>
      </c>
      <c r="BH138" s="31">
        <f>IF(N138="zníž. prenesená",J138,0)</f>
        <v/>
      </c>
      <c r="BI138" s="31">
        <f>IF(N138="nulová",J138,0)</f>
        <v/>
      </c>
      <c r="BJ138" s="1" t="inlineStr">
        <is>
          <t>2</t>
        </is>
      </c>
      <c r="BK138" s="31">
        <f>ROUND(I138*H138,2)</f>
        <v/>
      </c>
      <c r="BL138" s="1" t="inlineStr">
        <is>
          <t>64</t>
        </is>
      </c>
      <c r="BM138" s="1" t="inlineStr">
        <is>
          <t>-1598050629</t>
        </is>
      </c>
    </row>
    <row r="139">
      <c r="D139" s="79" t="inlineStr">
        <is>
          <t>VV</t>
        </is>
      </c>
      <c r="F139" s="80" t="inlineStr">
        <is>
          <t>2 x NAYY-J 4x240 v dĺžke trasy 20,0 m podľa situácie distribučnej časti = 40,00</t>
        </is>
      </c>
      <c r="H139" s="101" t="n">
        <v>40</v>
      </c>
      <c r="AT139" s="1" t="inlineStr">
        <is>
          <t>VV</t>
        </is>
      </c>
      <c r="AU139" s="1" t="inlineStr">
        <is>
          <t>2</t>
        </is>
      </c>
      <c r="AV139" s="2" t="inlineStr">
        <is>
          <t>2</t>
        </is>
      </c>
      <c r="AW139" s="2" t="inlineStr">
        <is>
          <t>True</t>
        </is>
      </c>
      <c r="AX139" s="2" t="inlineStr">
        <is>
          <t>1</t>
        </is>
      </c>
      <c r="AY139" s="1" t="inlineStr">
        <is>
          <t>ROZPOCET</t>
        </is>
      </c>
    </row>
    <row r="140" ht="24" customHeight="1">
      <c r="C140" s="82" t="inlineStr">
        <is>
          <t>6</t>
        </is>
      </c>
      <c r="D140" s="82" t="inlineStr">
        <is>
          <t>M</t>
        </is>
      </c>
      <c r="E140" s="83" t="inlineStr">
        <is>
          <t>341110034600.S</t>
        </is>
      </c>
      <c r="F140" s="84" t="inlineStr">
        <is>
          <t>Kábel hliníkový NAYY-J 4x240 mm2</t>
        </is>
      </c>
      <c r="G140" s="85" t="inlineStr">
        <is>
          <t>m</t>
        </is>
      </c>
      <c r="H140" s="102" t="n">
        <v>40</v>
      </c>
      <c r="I140" s="87" t="n">
        <v>27.58</v>
      </c>
      <c r="J140" s="87">
        <f>ROUND(I140*H140,2)</f>
        <v/>
      </c>
      <c r="K140" s="88" t="inlineStr">
        <is>
          <t>CENEKON 2026/02</t>
        </is>
      </c>
      <c r="N140" s="46" t="inlineStr">
        <is>
          <t>základná</t>
        </is>
      </c>
      <c r="O140" s="98" t="n">
        <v>0</v>
      </c>
      <c r="P140" s="98">
        <f>O140*H140</f>
        <v/>
      </c>
      <c r="Q140" s="98" t="n">
        <v>0.00517</v>
      </c>
      <c r="R140" s="98">
        <f>Q140*H140</f>
        <v/>
      </c>
      <c r="S140" s="98" t="n">
        <v>0</v>
      </c>
      <c r="T140" s="98">
        <f>S140*H140</f>
        <v/>
      </c>
      <c r="AR140" s="1" t="inlineStr">
        <is>
          <t>256</t>
        </is>
      </c>
      <c r="AT140" s="1" t="inlineStr">
        <is>
          <t>M</t>
        </is>
      </c>
      <c r="AU140" s="1" t="inlineStr">
        <is>
          <t>2</t>
        </is>
      </c>
      <c r="AY140" s="1" t="inlineStr">
        <is>
          <t>ROZPOCET</t>
        </is>
      </c>
      <c r="BE140" s="31">
        <f>IF(N140="základná",J140,0)</f>
        <v/>
      </c>
      <c r="BF140" s="31">
        <f>IF(N140="znížená",J140,0)</f>
        <v/>
      </c>
      <c r="BG140" s="31">
        <f>IF(N140="zákl. prenesená",J140,0)</f>
        <v/>
      </c>
      <c r="BH140" s="31">
        <f>IF(N140="zníž. prenesená",J140,0)</f>
        <v/>
      </c>
      <c r="BI140" s="31">
        <f>IF(N140="nulová",J140,0)</f>
        <v/>
      </c>
      <c r="BJ140" s="1" t="inlineStr">
        <is>
          <t>2</t>
        </is>
      </c>
      <c r="BK140" s="31">
        <f>ROUND(I140*H140,2)</f>
        <v/>
      </c>
      <c r="BL140" s="1" t="inlineStr">
        <is>
          <t>64</t>
        </is>
      </c>
      <c r="BM140" s="1" t="inlineStr">
        <is>
          <t>555147577</t>
        </is>
      </c>
    </row>
    <row r="141">
      <c r="D141" s="79" t="inlineStr">
        <is>
          <t>VV</t>
        </is>
      </c>
      <c r="F141" s="80" t="inlineStr">
        <is>
          <t>zhodné s montážou distribučného vedenia = 40,00</t>
        </is>
      </c>
      <c r="H141" s="101" t="n">
        <v>40</v>
      </c>
      <c r="AT141" s="1" t="inlineStr">
        <is>
          <t>VV</t>
        </is>
      </c>
      <c r="AU141" s="1" t="inlineStr">
        <is>
          <t>2</t>
        </is>
      </c>
      <c r="AV141" s="2" t="inlineStr">
        <is>
          <t>2</t>
        </is>
      </c>
      <c r="AW141" s="2" t="inlineStr">
        <is>
          <t>True</t>
        </is>
      </c>
      <c r="AX141" s="2" t="inlineStr">
        <is>
          <t>1</t>
        </is>
      </c>
      <c r="AY141" s="1" t="inlineStr">
        <is>
          <t>ROZPOCET</t>
        </is>
      </c>
    </row>
    <row r="142" ht="24" customHeight="1">
      <c r="C142" s="72" t="inlineStr">
        <is>
          <t>7</t>
        </is>
      </c>
      <c r="D142" s="72" t="inlineStr">
        <is>
          <t>K</t>
        </is>
      </c>
      <c r="E142" s="73" t="inlineStr">
        <is>
          <t>210902368.S</t>
        </is>
      </c>
      <c r="F142" s="74" t="inlineStr">
        <is>
          <t>Kábel hliníkový silový NAYY-J 4x240 mm2 uložený pevne - prípojka NN od skrine SR k rozvádzaču RE</t>
        </is>
      </c>
      <c r="G142" s="75" t="inlineStr">
        <is>
          <t>m</t>
        </is>
      </c>
      <c r="H142" s="100" t="n">
        <v>56</v>
      </c>
      <c r="I142" s="77" t="n">
        <v>9.1</v>
      </c>
      <c r="J142" s="77">
        <f>ROUND(I142*H142,2)</f>
        <v/>
      </c>
      <c r="K142" s="78" t="inlineStr">
        <is>
          <t>CENEKON 2026/02</t>
        </is>
      </c>
      <c r="N142" s="46" t="inlineStr">
        <is>
          <t>základná</t>
        </is>
      </c>
      <c r="O142" s="98" t="n">
        <v>0</v>
      </c>
      <c r="P142" s="98">
        <f>O142*H142</f>
        <v/>
      </c>
      <c r="Q142" s="98" t="n">
        <v>0</v>
      </c>
      <c r="R142" s="98">
        <f>Q142*H142</f>
        <v/>
      </c>
      <c r="S142" s="98" t="n">
        <v>0</v>
      </c>
      <c r="T142" s="98">
        <f>S142*H142</f>
        <v/>
      </c>
      <c r="AR142" s="1" t="inlineStr">
        <is>
          <t>64</t>
        </is>
      </c>
      <c r="AT142" s="1" t="inlineStr">
        <is>
          <t>K</t>
        </is>
      </c>
      <c r="AU142" s="1" t="inlineStr">
        <is>
          <t>2</t>
        </is>
      </c>
      <c r="AY142" s="1" t="inlineStr">
        <is>
          <t>ROZPOCET</t>
        </is>
      </c>
      <c r="BE142" s="31">
        <f>IF(N142="základná",J142,0)</f>
        <v/>
      </c>
      <c r="BF142" s="31">
        <f>IF(N142="znížená",J142,0)</f>
        <v/>
      </c>
      <c r="BG142" s="31">
        <f>IF(N142="zákl. prenesená",J142,0)</f>
        <v/>
      </c>
      <c r="BH142" s="31">
        <f>IF(N142="zníž. prenesená",J142,0)</f>
        <v/>
      </c>
      <c r="BI142" s="31">
        <f>IF(N142="nulová",J142,0)</f>
        <v/>
      </c>
      <c r="BJ142" s="1" t="inlineStr">
        <is>
          <t>2</t>
        </is>
      </c>
      <c r="BK142" s="31">
        <f>ROUND(I142*H142,2)</f>
        <v/>
      </c>
      <c r="BL142" s="1" t="inlineStr">
        <is>
          <t>64</t>
        </is>
      </c>
      <c r="BM142" s="1" t="inlineStr">
        <is>
          <t>211976465</t>
        </is>
      </c>
    </row>
    <row r="143">
      <c r="D143" s="79" t="inlineStr">
        <is>
          <t>VV</t>
        </is>
      </c>
      <c r="F143" s="80" t="inlineStr">
        <is>
          <t>trasa prípojky 28,00 m podľa situácie 203</t>
        </is>
      </c>
      <c r="AT143" s="1" t="inlineStr">
        <is>
          <t>VV</t>
        </is>
      </c>
      <c r="AU143" s="1" t="inlineStr">
        <is>
          <t>2</t>
        </is>
      </c>
      <c r="AV143" s="2" t="inlineStr">
        <is>
          <t>2</t>
        </is>
      </c>
      <c r="AW143" s="2" t="inlineStr">
        <is>
          <t>True</t>
        </is>
      </c>
      <c r="AX143" s="2" t="inlineStr">
        <is>
          <t>0</t>
        </is>
      </c>
      <c r="AY143" s="1" t="inlineStr">
        <is>
          <t>ROZPOCET</t>
        </is>
      </c>
    </row>
    <row r="144">
      <c r="D144" s="79" t="inlineStr">
        <is>
          <t>VV</t>
        </is>
      </c>
      <c r="F144" s="80" t="inlineStr">
        <is>
          <t>situácia aj schéma rozvádzača RE uvádzajú 2x NAYY-J 4x240 mm2</t>
        </is>
      </c>
      <c r="AT144" s="1" t="inlineStr">
        <is>
          <t>VV</t>
        </is>
      </c>
      <c r="AU144" s="1" t="inlineStr">
        <is>
          <t>2</t>
        </is>
      </c>
      <c r="AV144" s="2" t="inlineStr">
        <is>
          <t>2</t>
        </is>
      </c>
      <c r="AW144" s="2" t="inlineStr">
        <is>
          <t>True</t>
        </is>
      </c>
      <c r="AX144" s="2" t="inlineStr">
        <is>
          <t>0</t>
        </is>
      </c>
      <c r="AY144" s="1" t="inlineStr">
        <is>
          <t>ROZPOCET</t>
        </is>
      </c>
    </row>
    <row r="145">
      <c r="D145" s="79" t="inlineStr">
        <is>
          <t>VV</t>
        </is>
      </c>
      <c r="F145" s="80" t="inlineStr">
        <is>
          <t>2 x 28,00 = 56,00 m</t>
        </is>
      </c>
      <c r="H145" s="101" t="n">
        <v>56</v>
      </c>
      <c r="AT145" s="1" t="inlineStr">
        <is>
          <t>VV</t>
        </is>
      </c>
      <c r="AU145" s="1" t="inlineStr">
        <is>
          <t>2</t>
        </is>
      </c>
      <c r="AV145" s="2" t="inlineStr">
        <is>
          <t>2</t>
        </is>
      </c>
      <c r="AW145" s="2" t="inlineStr">
        <is>
          <t>True</t>
        </is>
      </c>
      <c r="AX145" s="2" t="inlineStr">
        <is>
          <t>1</t>
        </is>
      </c>
      <c r="AY145" s="1" t="inlineStr">
        <is>
          <t>ROZPOCET</t>
        </is>
      </c>
    </row>
    <row r="146" ht="24" customHeight="1">
      <c r="C146" s="82" t="inlineStr">
        <is>
          <t>8</t>
        </is>
      </c>
      <c r="D146" s="82" t="inlineStr">
        <is>
          <t>M</t>
        </is>
      </c>
      <c r="E146" s="83" t="inlineStr">
        <is>
          <t>341110034600.S</t>
        </is>
      </c>
      <c r="F146" s="84" t="inlineStr">
        <is>
          <t>Kábel hliníkový NAYY-J 4x240 mm2 - prípojka NN</t>
        </is>
      </c>
      <c r="G146" s="85" t="inlineStr">
        <is>
          <t>m</t>
        </is>
      </c>
      <c r="H146" s="102" t="n">
        <v>56</v>
      </c>
      <c r="I146" s="87" t="n">
        <v>27.58</v>
      </c>
      <c r="J146" s="87">
        <f>ROUND(I146*H146,2)</f>
        <v/>
      </c>
      <c r="K146" s="88" t="inlineStr">
        <is>
          <t>CENEKON 2026/02</t>
        </is>
      </c>
      <c r="N146" s="46" t="inlineStr">
        <is>
          <t>základná</t>
        </is>
      </c>
      <c r="O146" s="98" t="n">
        <v>0</v>
      </c>
      <c r="P146" s="98">
        <f>O146*H146</f>
        <v/>
      </c>
      <c r="Q146" s="98" t="n">
        <v>0.00517</v>
      </c>
      <c r="R146" s="98">
        <f>Q146*H146</f>
        <v/>
      </c>
      <c r="S146" s="98" t="n">
        <v>0</v>
      </c>
      <c r="T146" s="98">
        <f>S146*H146</f>
        <v/>
      </c>
      <c r="AR146" s="1" t="inlineStr">
        <is>
          <t>256</t>
        </is>
      </c>
      <c r="AT146" s="1" t="inlineStr">
        <is>
          <t>M</t>
        </is>
      </c>
      <c r="AU146" s="1" t="inlineStr">
        <is>
          <t>2</t>
        </is>
      </c>
      <c r="AY146" s="1" t="inlineStr">
        <is>
          <t>ROZPOCET</t>
        </is>
      </c>
      <c r="BE146" s="31">
        <f>IF(N146="základná",J146,0)</f>
        <v/>
      </c>
      <c r="BF146" s="31">
        <f>IF(N146="znížená",J146,0)</f>
        <v/>
      </c>
      <c r="BG146" s="31">
        <f>IF(N146="zákl. prenesená",J146,0)</f>
        <v/>
      </c>
      <c r="BH146" s="31">
        <f>IF(N146="zníž. prenesená",J146,0)</f>
        <v/>
      </c>
      <c r="BI146" s="31">
        <f>IF(N146="nulová",J146,0)</f>
        <v/>
      </c>
      <c r="BJ146" s="1" t="inlineStr">
        <is>
          <t>2</t>
        </is>
      </c>
      <c r="BK146" s="31">
        <f>ROUND(I146*H146,2)</f>
        <v/>
      </c>
      <c r="BL146" s="1" t="inlineStr">
        <is>
          <t>64</t>
        </is>
      </c>
      <c r="BM146" s="1" t="inlineStr">
        <is>
          <t>844577100</t>
        </is>
      </c>
    </row>
    <row r="147">
      <c r="D147" s="79" t="inlineStr">
        <is>
          <t>VV</t>
        </is>
      </c>
      <c r="F147" s="80" t="inlineStr">
        <is>
          <t>trasa prípojky 28,00 m podľa situácie 203</t>
        </is>
      </c>
      <c r="AT147" s="1" t="inlineStr">
        <is>
          <t>VV</t>
        </is>
      </c>
      <c r="AU147" s="1" t="inlineStr">
        <is>
          <t>2</t>
        </is>
      </c>
      <c r="AV147" s="2" t="inlineStr">
        <is>
          <t>2</t>
        </is>
      </c>
      <c r="AW147" s="2" t="inlineStr">
        <is>
          <t>True</t>
        </is>
      </c>
      <c r="AX147" s="2" t="inlineStr">
        <is>
          <t>0</t>
        </is>
      </c>
      <c r="AY147" s="1" t="inlineStr">
        <is>
          <t>ROZPOCET</t>
        </is>
      </c>
    </row>
    <row r="148">
      <c r="D148" s="79" t="inlineStr">
        <is>
          <t>VV</t>
        </is>
      </c>
      <c r="F148" s="80" t="inlineStr">
        <is>
          <t>situácia aj schéma rozvádzača RE uvádzajú 2x NAYY-J 4x240 mm2</t>
        </is>
      </c>
      <c r="AT148" s="1" t="inlineStr">
        <is>
          <t>VV</t>
        </is>
      </c>
      <c r="AU148" s="1" t="inlineStr">
        <is>
          <t>2</t>
        </is>
      </c>
      <c r="AV148" s="2" t="inlineStr">
        <is>
          <t>2</t>
        </is>
      </c>
      <c r="AW148" s="2" t="inlineStr">
        <is>
          <t>True</t>
        </is>
      </c>
      <c r="AX148" s="2" t="inlineStr">
        <is>
          <t>0</t>
        </is>
      </c>
      <c r="AY148" s="1" t="inlineStr">
        <is>
          <t>ROZPOCET</t>
        </is>
      </c>
    </row>
    <row r="149">
      <c r="D149" s="79" t="inlineStr">
        <is>
          <t>VV</t>
        </is>
      </c>
      <c r="F149" s="80" t="inlineStr">
        <is>
          <t>2 x 28,00 = 56,00 m</t>
        </is>
      </c>
      <c r="H149" s="101" t="n">
        <v>56</v>
      </c>
      <c r="AT149" s="1" t="inlineStr">
        <is>
          <t>VV</t>
        </is>
      </c>
      <c r="AU149" s="1" t="inlineStr">
        <is>
          <t>2</t>
        </is>
      </c>
      <c r="AV149" s="2" t="inlineStr">
        <is>
          <t>2</t>
        </is>
      </c>
      <c r="AW149" s="2" t="inlineStr">
        <is>
          <t>True</t>
        </is>
      </c>
      <c r="AX149" s="2" t="inlineStr">
        <is>
          <t>1</t>
        </is>
      </c>
      <c r="AY149" s="1" t="inlineStr">
        <is>
          <t>ROZPOCET</t>
        </is>
      </c>
    </row>
    <row r="150" ht="24" customHeight="1">
      <c r="C150" s="82" t="inlineStr">
        <is>
          <t>9</t>
        </is>
      </c>
      <c r="D150" s="82" t="inlineStr">
        <is>
          <t>M</t>
        </is>
      </c>
      <c r="E150" s="83" t="inlineStr">
        <is>
          <t>286130068100.S</t>
        </is>
      </c>
      <c r="F150" s="84" t="inlineStr">
        <is>
          <t>Rúrka HDPE 40/33 uložená v ryhe distribučného vedenia - rezervná chránička</t>
        </is>
      </c>
      <c r="G150" s="85" t="inlineStr">
        <is>
          <t>m</t>
        </is>
      </c>
      <c r="H150" s="102" t="n">
        <v>20</v>
      </c>
      <c r="I150" s="87" t="n">
        <v>2.04</v>
      </c>
      <c r="J150" s="87">
        <f>ROUND(I150*H150,2)</f>
        <v/>
      </c>
      <c r="K150" s="88" t="inlineStr">
        <is>
          <t>CENEKON 2026/02</t>
        </is>
      </c>
      <c r="N150" s="46" t="inlineStr">
        <is>
          <t>základná</t>
        </is>
      </c>
      <c r="O150" s="98" t="n">
        <v>0</v>
      </c>
      <c r="P150" s="98">
        <f>O150*H150</f>
        <v/>
      </c>
      <c r="Q150" s="98" t="n">
        <v>0.0004</v>
      </c>
      <c r="R150" s="98">
        <f>Q150*H150</f>
        <v/>
      </c>
      <c r="S150" s="98" t="n">
        <v>0</v>
      </c>
      <c r="T150" s="98">
        <f>S150*H150</f>
        <v/>
      </c>
      <c r="AR150" s="1" t="inlineStr">
        <is>
          <t>256</t>
        </is>
      </c>
      <c r="AT150" s="1" t="inlineStr">
        <is>
          <t>M</t>
        </is>
      </c>
      <c r="AU150" s="1" t="inlineStr">
        <is>
          <t>2</t>
        </is>
      </c>
      <c r="AY150" s="1" t="inlineStr">
        <is>
          <t>ROZPOCET</t>
        </is>
      </c>
      <c r="BE150" s="31">
        <f>IF(N150="základná",J150,0)</f>
        <v/>
      </c>
      <c r="BF150" s="31">
        <f>IF(N150="znížená",J150,0)</f>
        <v/>
      </c>
      <c r="BG150" s="31">
        <f>IF(N150="zákl. prenesená",J150,0)</f>
        <v/>
      </c>
      <c r="BH150" s="31">
        <f>IF(N150="zníž. prenesená",J150,0)</f>
        <v/>
      </c>
      <c r="BI150" s="31">
        <f>IF(N150="nulová",J150,0)</f>
        <v/>
      </c>
      <c r="BJ150" s="1" t="inlineStr">
        <is>
          <t>2</t>
        </is>
      </c>
      <c r="BK150" s="31">
        <f>ROUND(I150*H150,2)</f>
        <v/>
      </c>
      <c r="BL150" s="1" t="inlineStr">
        <is>
          <t>64</t>
        </is>
      </c>
      <c r="BM150" s="1" t="inlineStr">
        <is>
          <t>-2095543954</t>
        </is>
      </c>
    </row>
    <row r="151">
      <c r="D151" s="79" t="inlineStr">
        <is>
          <t>VV</t>
        </is>
      </c>
      <c r="F151" s="80" t="inlineStr">
        <is>
          <t>chránička HDPE 40/33 patrí podľa situácie k trase distribučného vedenia (2x NAYY 4x240 + FeZn 30/4 + HDPE 40/33), dĺžka trasy 20,00 m</t>
        </is>
      </c>
      <c r="H151" s="101" t="n">
        <v>20</v>
      </c>
      <c r="AT151" s="1" t="inlineStr">
        <is>
          <t>VV</t>
        </is>
      </c>
      <c r="AU151" s="1" t="inlineStr">
        <is>
          <t>2</t>
        </is>
      </c>
      <c r="AV151" s="2" t="inlineStr">
        <is>
          <t>2</t>
        </is>
      </c>
      <c r="AW151" s="2" t="inlineStr">
        <is>
          <t>True</t>
        </is>
      </c>
      <c r="AX151" s="2" t="inlineStr">
        <is>
          <t>1</t>
        </is>
      </c>
      <c r="AY151" s="1" t="inlineStr">
        <is>
          <t>ROZPOCET</t>
        </is>
      </c>
    </row>
    <row r="152" ht="36" customHeight="1">
      <c r="C152" s="72" t="inlineStr">
        <is>
          <t>10</t>
        </is>
      </c>
      <c r="D152" s="72" t="inlineStr">
        <is>
          <t>K</t>
        </is>
      </c>
      <c r="E152" s="73" t="inlineStr">
        <is>
          <t>210220020.S</t>
        </is>
      </c>
      <c r="F152" s="74" t="inlineStr">
        <is>
          <t>Uzemňovacie vedenie v zemi FeZn pásovina do 120 mm2 vrátane izolácie spojov - zemniaci pás v ryhe distribučného vedenia</t>
        </is>
      </c>
      <c r="G152" s="75" t="inlineStr">
        <is>
          <t>m</t>
        </is>
      </c>
      <c r="H152" s="100" t="n">
        <v>20</v>
      </c>
      <c r="I152" s="77" t="n">
        <v>2.85</v>
      </c>
      <c r="J152" s="77">
        <f>ROUND(I152*H152,2)</f>
        <v/>
      </c>
      <c r="K152" s="78" t="inlineStr">
        <is>
          <t>CENEKON 2026/02</t>
        </is>
      </c>
      <c r="N152" s="46" t="inlineStr">
        <is>
          <t>základná</t>
        </is>
      </c>
      <c r="O152" s="98" t="n">
        <v>0</v>
      </c>
      <c r="P152" s="98">
        <f>O152*H152</f>
        <v/>
      </c>
      <c r="Q152" s="98" t="n">
        <v>0</v>
      </c>
      <c r="R152" s="98">
        <f>Q152*H152</f>
        <v/>
      </c>
      <c r="S152" s="98" t="n">
        <v>0</v>
      </c>
      <c r="T152" s="98">
        <f>S152*H152</f>
        <v/>
      </c>
      <c r="AR152" s="1" t="inlineStr">
        <is>
          <t>64</t>
        </is>
      </c>
      <c r="AT152" s="1" t="inlineStr">
        <is>
          <t>K</t>
        </is>
      </c>
      <c r="AU152" s="1" t="inlineStr">
        <is>
          <t>2</t>
        </is>
      </c>
      <c r="AY152" s="1" t="inlineStr">
        <is>
          <t>ROZPOCET</t>
        </is>
      </c>
      <c r="BE152" s="31">
        <f>IF(N152="základná",J152,0)</f>
        <v/>
      </c>
      <c r="BF152" s="31">
        <f>IF(N152="znížená",J152,0)</f>
        <v/>
      </c>
      <c r="BG152" s="31">
        <f>IF(N152="zákl. prenesená",J152,0)</f>
        <v/>
      </c>
      <c r="BH152" s="31">
        <f>IF(N152="zníž. prenesená",J152,0)</f>
        <v/>
      </c>
      <c r="BI152" s="31">
        <f>IF(N152="nulová",J152,0)</f>
        <v/>
      </c>
      <c r="BJ152" s="1" t="inlineStr">
        <is>
          <t>2</t>
        </is>
      </c>
      <c r="BK152" s="31">
        <f>ROUND(I152*H152,2)</f>
        <v/>
      </c>
      <c r="BL152" s="1" t="inlineStr">
        <is>
          <t>64</t>
        </is>
      </c>
      <c r="BM152" s="1" t="inlineStr">
        <is>
          <t>693415635</t>
        </is>
      </c>
    </row>
    <row r="153">
      <c r="D153" s="79" t="inlineStr">
        <is>
          <t>VV</t>
        </is>
      </c>
      <c r="F153" s="80" t="inlineStr">
        <is>
          <t>V-EL-012: situácia kreslí v ryhe distribučného vedenia 2 x NAYY 4x240, zemniaci pás FeZn 30/4 a rúrku HDPE 40/33, dĺžka trasy 20,00 m</t>
        </is>
      </c>
      <c r="H153" s="101" t="n">
        <v>20</v>
      </c>
      <c r="AT153" s="1" t="inlineStr">
        <is>
          <t>VV</t>
        </is>
      </c>
      <c r="AU153" s="1" t="inlineStr">
        <is>
          <t>2</t>
        </is>
      </c>
      <c r="AV153" s="2" t="inlineStr">
        <is>
          <t>2</t>
        </is>
      </c>
      <c r="AW153" s="2" t="inlineStr">
        <is>
          <t>True</t>
        </is>
      </c>
      <c r="AX153" s="2" t="inlineStr">
        <is>
          <t>1</t>
        </is>
      </c>
      <c r="AY153" s="1" t="inlineStr">
        <is>
          <t>ROZPOCET</t>
        </is>
      </c>
    </row>
    <row r="154" ht="24" customHeight="1">
      <c r="C154" s="82" t="inlineStr">
        <is>
          <t>11</t>
        </is>
      </c>
      <c r="D154" s="82" t="inlineStr">
        <is>
          <t>M</t>
        </is>
      </c>
      <c r="E154" s="83" t="inlineStr">
        <is>
          <t>354410058800.S</t>
        </is>
      </c>
      <c r="F154" s="84" t="inlineStr">
        <is>
          <t>Pásovina uzemňovacia FeZn 30 x 4 mm - zemniaci pás v ryhe distribučného vedenia</t>
        </is>
      </c>
      <c r="G154" s="85" t="inlineStr">
        <is>
          <t>kg</t>
        </is>
      </c>
      <c r="H154" s="102" t="n">
        <v>18.84</v>
      </c>
      <c r="I154" s="87" t="n">
        <v>2.48</v>
      </c>
      <c r="J154" s="87">
        <f>ROUND(I154*H154,2)</f>
        <v/>
      </c>
      <c r="K154" s="88" t="inlineStr">
        <is>
          <t>CENEKON 2026/02</t>
        </is>
      </c>
      <c r="N154" s="46" t="inlineStr">
        <is>
          <t>základná</t>
        </is>
      </c>
      <c r="O154" s="98" t="n">
        <v>0</v>
      </c>
      <c r="P154" s="98">
        <f>O154*H154</f>
        <v/>
      </c>
      <c r="Q154" s="98" t="n">
        <v>0.001</v>
      </c>
      <c r="R154" s="98">
        <f>Q154*H154</f>
        <v/>
      </c>
      <c r="S154" s="98" t="n">
        <v>0</v>
      </c>
      <c r="T154" s="98">
        <f>S154*H154</f>
        <v/>
      </c>
      <c r="AR154" s="1" t="inlineStr">
        <is>
          <t>256</t>
        </is>
      </c>
      <c r="AT154" s="1" t="inlineStr">
        <is>
          <t>M</t>
        </is>
      </c>
      <c r="AU154" s="1" t="inlineStr">
        <is>
          <t>2</t>
        </is>
      </c>
      <c r="AY154" s="1" t="inlineStr">
        <is>
          <t>ROZPOCET</t>
        </is>
      </c>
      <c r="BE154" s="31">
        <f>IF(N154="základná",J154,0)</f>
        <v/>
      </c>
      <c r="BF154" s="31">
        <f>IF(N154="znížená",J154,0)</f>
        <v/>
      </c>
      <c r="BG154" s="31">
        <f>IF(N154="zákl. prenesená",J154,0)</f>
        <v/>
      </c>
      <c r="BH154" s="31">
        <f>IF(N154="zníž. prenesená",J154,0)</f>
        <v/>
      </c>
      <c r="BI154" s="31">
        <f>IF(N154="nulová",J154,0)</f>
        <v/>
      </c>
      <c r="BJ154" s="1" t="inlineStr">
        <is>
          <t>2</t>
        </is>
      </c>
      <c r="BK154" s="31">
        <f>ROUND(I154*H154,2)</f>
        <v/>
      </c>
      <c r="BL154" s="1" t="inlineStr">
        <is>
          <t>64</t>
        </is>
      </c>
      <c r="BM154" s="1" t="inlineStr">
        <is>
          <t>1081134889</t>
        </is>
      </c>
    </row>
    <row r="155">
      <c r="D155" s="79" t="inlineStr">
        <is>
          <t>VV</t>
        </is>
      </c>
      <c r="F155" s="80" t="inlineStr">
        <is>
          <t>pásovina 30 x 4 mm má 0,942 kg/m: 20,00 x 0,942 = 18,84 kg</t>
        </is>
      </c>
      <c r="H155" s="101" t="n">
        <v>18.84</v>
      </c>
      <c r="AT155" s="1" t="inlineStr">
        <is>
          <t>VV</t>
        </is>
      </c>
      <c r="AU155" s="1" t="inlineStr">
        <is>
          <t>2</t>
        </is>
      </c>
      <c r="AV155" s="2" t="inlineStr">
        <is>
          <t>2</t>
        </is>
      </c>
      <c r="AW155" s="2" t="inlineStr">
        <is>
          <t>True</t>
        </is>
      </c>
      <c r="AX155" s="2" t="inlineStr">
        <is>
          <t>1</t>
        </is>
      </c>
      <c r="AY155" s="1" t="inlineStr">
        <is>
          <t>ROZPOCET</t>
        </is>
      </c>
    </row>
    <row r="156" ht="36" customHeight="1">
      <c r="C156" s="72" t="inlineStr">
        <is>
          <t>12</t>
        </is>
      </c>
      <c r="D156" s="72" t="inlineStr">
        <is>
          <t>K</t>
        </is>
      </c>
      <c r="E156" s="73" t="inlineStr">
        <is>
          <t>210193007.S</t>
        </is>
      </c>
      <c r="F156" s="74" t="inlineStr">
        <is>
          <t>Rozpájacia a istiaca plastová skriňa pilierová typ SR 7 - nová skriňa SR osadená pri fasáde objektu (montáž)</t>
        </is>
      </c>
      <c r="G156" s="75" t="inlineStr">
        <is>
          <t>ks</t>
        </is>
      </c>
      <c r="H156" s="100" t="n">
        <v>1</v>
      </c>
      <c r="I156" s="77" t="n">
        <v>69.98999999999999</v>
      </c>
      <c r="J156" s="77">
        <f>ROUND(I156*H156,2)</f>
        <v/>
      </c>
      <c r="K156" s="78" t="inlineStr">
        <is>
          <t>CENEKON 2026/02</t>
        </is>
      </c>
      <c r="N156" s="46" t="inlineStr">
        <is>
          <t>základná</t>
        </is>
      </c>
      <c r="O156" s="98" t="n">
        <v>0</v>
      </c>
      <c r="P156" s="98">
        <f>O156*H156</f>
        <v/>
      </c>
      <c r="Q156" s="98" t="n">
        <v>0</v>
      </c>
      <c r="R156" s="98">
        <f>Q156*H156</f>
        <v/>
      </c>
      <c r="S156" s="98" t="n">
        <v>0</v>
      </c>
      <c r="T156" s="98">
        <f>S156*H156</f>
        <v/>
      </c>
      <c r="AR156" s="1" t="inlineStr">
        <is>
          <t>64</t>
        </is>
      </c>
      <c r="AT156" s="1" t="inlineStr">
        <is>
          <t>K</t>
        </is>
      </c>
      <c r="AU156" s="1" t="inlineStr">
        <is>
          <t>2</t>
        </is>
      </c>
      <c r="AY156" s="1" t="inlineStr">
        <is>
          <t>ROZPOCET</t>
        </is>
      </c>
      <c r="BE156" s="31">
        <f>IF(N156="základná",J156,0)</f>
        <v/>
      </c>
      <c r="BF156" s="31">
        <f>IF(N156="znížená",J156,0)</f>
        <v/>
      </c>
      <c r="BG156" s="31">
        <f>IF(N156="zákl. prenesená",J156,0)</f>
        <v/>
      </c>
      <c r="BH156" s="31">
        <f>IF(N156="zníž. prenesená",J156,0)</f>
        <v/>
      </c>
      <c r="BI156" s="31">
        <f>IF(N156="nulová",J156,0)</f>
        <v/>
      </c>
      <c r="BJ156" s="1" t="inlineStr">
        <is>
          <t>2</t>
        </is>
      </c>
      <c r="BK156" s="31">
        <f>ROUND(I156*H156,2)</f>
        <v/>
      </c>
      <c r="BL156" s="1" t="inlineStr">
        <is>
          <t>64</t>
        </is>
      </c>
      <c r="BM156" s="1" t="inlineStr">
        <is>
          <t>1892091140</t>
        </is>
      </c>
    </row>
    <row r="157">
      <c r="D157" s="79" t="inlineStr">
        <is>
          <t>VV</t>
        </is>
      </c>
      <c r="F157" s="80" t="inlineStr">
        <is>
          <t>1 ks podľa technickej správy distribučných rozvodov</t>
        </is>
      </c>
      <c r="H157" s="101" t="n">
        <v>1</v>
      </c>
      <c r="AT157" s="1" t="inlineStr">
        <is>
          <t>VV</t>
        </is>
      </c>
      <c r="AU157" s="1" t="inlineStr">
        <is>
          <t>2</t>
        </is>
      </c>
      <c r="AV157" s="2" t="inlineStr">
        <is>
          <t>2</t>
        </is>
      </c>
      <c r="AW157" s="2" t="inlineStr">
        <is>
          <t>True</t>
        </is>
      </c>
      <c r="AX157" s="2" t="inlineStr">
        <is>
          <t>1</t>
        </is>
      </c>
      <c r="AY157" s="1" t="inlineStr">
        <is>
          <t>ROZPOCET</t>
        </is>
      </c>
    </row>
    <row r="158" ht="36" customHeight="1">
      <c r="C158" s="82" t="inlineStr">
        <is>
          <t>13</t>
        </is>
      </c>
      <c r="D158" s="82" t="inlineStr">
        <is>
          <t>M</t>
        </is>
      </c>
      <c r="E158" s="83" t="inlineStr">
        <is>
          <t>357110007300.S</t>
        </is>
      </c>
      <c r="F158" s="84" t="inlineStr">
        <is>
          <t>Skriňa rozpájacia a istiaca, plastová, pilierová SR 7 DIN1 VV 4x400A/4x160A P2 - nová skriňa SR</t>
        </is>
      </c>
      <c r="G158" s="85" t="inlineStr">
        <is>
          <t>ks</t>
        </is>
      </c>
      <c r="H158" s="102" t="n">
        <v>1</v>
      </c>
      <c r="I158" s="87" t="n">
        <v>1946.55</v>
      </c>
      <c r="J158" s="87">
        <f>ROUND(I158*H158,2)</f>
        <v/>
      </c>
      <c r="K158" s="88" t="inlineStr">
        <is>
          <t>CENEKON 2026/02</t>
        </is>
      </c>
      <c r="N158" s="46" t="inlineStr">
        <is>
          <t>základná</t>
        </is>
      </c>
      <c r="O158" s="98" t="n">
        <v>0</v>
      </c>
      <c r="P158" s="98">
        <f>O158*H158</f>
        <v/>
      </c>
      <c r="Q158" s="98" t="n">
        <v>0.043</v>
      </c>
      <c r="R158" s="98">
        <f>Q158*H158</f>
        <v/>
      </c>
      <c r="S158" s="98" t="n">
        <v>0</v>
      </c>
      <c r="T158" s="98">
        <f>S158*H158</f>
        <v/>
      </c>
      <c r="AR158" s="1" t="inlineStr">
        <is>
          <t>256</t>
        </is>
      </c>
      <c r="AT158" s="1" t="inlineStr">
        <is>
          <t>M</t>
        </is>
      </c>
      <c r="AU158" s="1" t="inlineStr">
        <is>
          <t>2</t>
        </is>
      </c>
      <c r="AY158" s="1" t="inlineStr">
        <is>
          <t>ROZPOCET</t>
        </is>
      </c>
      <c r="BE158" s="31">
        <f>IF(N158="základná",J158,0)</f>
        <v/>
      </c>
      <c r="BF158" s="31">
        <f>IF(N158="znížená",J158,0)</f>
        <v/>
      </c>
      <c r="BG158" s="31">
        <f>IF(N158="zákl. prenesená",J158,0)</f>
        <v/>
      </c>
      <c r="BH158" s="31">
        <f>IF(N158="zníž. prenesená",J158,0)</f>
        <v/>
      </c>
      <c r="BI158" s="31">
        <f>IF(N158="nulová",J158,0)</f>
        <v/>
      </c>
      <c r="BJ158" s="1" t="inlineStr">
        <is>
          <t>2</t>
        </is>
      </c>
      <c r="BK158" s="31">
        <f>ROUND(I158*H158,2)</f>
        <v/>
      </c>
      <c r="BL158" s="1" t="inlineStr">
        <is>
          <t>64</t>
        </is>
      </c>
      <c r="BM158" s="1" t="inlineStr">
        <is>
          <t>-1883049439</t>
        </is>
      </c>
    </row>
    <row r="159">
      <c r="D159" s="79" t="inlineStr">
        <is>
          <t>VV</t>
        </is>
      </c>
      <c r="F159" s="80" t="inlineStr">
        <is>
          <t>dodávka k montáži, množstvo prevzaté z montážnej položky: 1 ks</t>
        </is>
      </c>
      <c r="H159" s="101" t="n">
        <v>1</v>
      </c>
      <c r="AT159" s="1" t="inlineStr">
        <is>
          <t>VV</t>
        </is>
      </c>
      <c r="AU159" s="1" t="inlineStr">
        <is>
          <t>2</t>
        </is>
      </c>
      <c r="AV159" s="2" t="inlineStr">
        <is>
          <t>2</t>
        </is>
      </c>
      <c r="AW159" s="2" t="inlineStr">
        <is>
          <t>True</t>
        </is>
      </c>
      <c r="AX159" s="2" t="inlineStr">
        <is>
          <t>1</t>
        </is>
      </c>
      <c r="AY159" s="1" t="inlineStr">
        <is>
          <t>ROZPOCET</t>
        </is>
      </c>
    </row>
    <row r="160" ht="36" customHeight="1">
      <c r="C160" s="72" t="inlineStr">
        <is>
          <t>14</t>
        </is>
      </c>
      <c r="D160" s="72" t="inlineStr">
        <is>
          <t>K</t>
        </is>
      </c>
      <c r="E160" s="73" t="inlineStr">
        <is>
          <t>210902365.S</t>
        </is>
      </c>
      <c r="F160" s="74" t="inlineStr">
        <is>
          <t>Kábel hliníkový silový uložený pevne - nový úsek prípojkového vedenia pre odberné miesto Krátky rad 17 (montáž)</t>
        </is>
      </c>
      <c r="G160" s="75" t="inlineStr">
        <is>
          <t>m</t>
        </is>
      </c>
      <c r="H160" s="100" t="n">
        <v>40</v>
      </c>
      <c r="I160" s="77" t="n">
        <v>4.75</v>
      </c>
      <c r="J160" s="77">
        <f>ROUND(I160*H160,2)</f>
        <v/>
      </c>
      <c r="K160" s="78" t="inlineStr">
        <is>
          <t>CENEKON 2026/02</t>
        </is>
      </c>
      <c r="N160" s="46" t="inlineStr">
        <is>
          <t>základná</t>
        </is>
      </c>
      <c r="O160" s="98" t="n">
        <v>0</v>
      </c>
      <c r="P160" s="98">
        <f>O160*H160</f>
        <v/>
      </c>
      <c r="Q160" s="98" t="n">
        <v>0</v>
      </c>
      <c r="R160" s="98">
        <f>Q160*H160</f>
        <v/>
      </c>
      <c r="S160" s="98" t="n">
        <v>0</v>
      </c>
      <c r="T160" s="98">
        <f>S160*H160</f>
        <v/>
      </c>
      <c r="AR160" s="1" t="inlineStr">
        <is>
          <t>64</t>
        </is>
      </c>
      <c r="AT160" s="1" t="inlineStr">
        <is>
          <t>K</t>
        </is>
      </c>
      <c r="AU160" s="1" t="inlineStr">
        <is>
          <t>2</t>
        </is>
      </c>
      <c r="AY160" s="1" t="inlineStr">
        <is>
          <t>ROZPOCET</t>
        </is>
      </c>
      <c r="BE160" s="31">
        <f>IF(N160="základná",J160,0)</f>
        <v/>
      </c>
      <c r="BF160" s="31">
        <f>IF(N160="znížená",J160,0)</f>
        <v/>
      </c>
      <c r="BG160" s="31">
        <f>IF(N160="zákl. prenesená",J160,0)</f>
        <v/>
      </c>
      <c r="BH160" s="31">
        <f>IF(N160="zníž. prenesená",J160,0)</f>
        <v/>
      </c>
      <c r="BI160" s="31">
        <f>IF(N160="nulová",J160,0)</f>
        <v/>
      </c>
      <c r="BJ160" s="1" t="inlineStr">
        <is>
          <t>2</t>
        </is>
      </c>
      <c r="BK160" s="31">
        <f>ROUND(I160*H160,2)</f>
        <v/>
      </c>
      <c r="BL160" s="1" t="inlineStr">
        <is>
          <t>64</t>
        </is>
      </c>
      <c r="BM160" s="1" t="inlineStr">
        <is>
          <t>221707702</t>
        </is>
      </c>
    </row>
    <row r="161">
      <c r="D161" s="79" t="inlineStr">
        <is>
          <t>VV</t>
        </is>
      </c>
      <c r="F161" s="80" t="inlineStr">
        <is>
          <t>situácia distribučnej časti kótuje „NAVRH. VEDENIE / NAYY-J 4x95mm2 / DL. TRASY: 40m“</t>
        </is>
      </c>
      <c r="H161" s="101" t="n">
        <v>40</v>
      </c>
      <c r="AT161" s="1" t="inlineStr">
        <is>
          <t>VV</t>
        </is>
      </c>
      <c r="AU161" s="1" t="inlineStr">
        <is>
          <t>2</t>
        </is>
      </c>
      <c r="AV161" s="2" t="inlineStr">
        <is>
          <t>2</t>
        </is>
      </c>
      <c r="AW161" s="2" t="inlineStr">
        <is>
          <t>True</t>
        </is>
      </c>
      <c r="AX161" s="2" t="inlineStr">
        <is>
          <t>1</t>
        </is>
      </c>
      <c r="AY161" s="1" t="inlineStr">
        <is>
          <t>ROZPOCET</t>
        </is>
      </c>
    </row>
    <row r="162" ht="24" customHeight="1">
      <c r="C162" s="82" t="inlineStr">
        <is>
          <t>15</t>
        </is>
      </c>
      <c r="D162" s="82" t="inlineStr">
        <is>
          <t>M</t>
        </is>
      </c>
      <c r="E162" s="83" t="inlineStr">
        <is>
          <t>341110030900.S</t>
        </is>
      </c>
      <c r="F162" s="84" t="inlineStr">
        <is>
          <t>Kábel hliníkový 4x95 mm2 - nový úsek prípojkového vedenia pre odberné miesto Krátky rad 17</t>
        </is>
      </c>
      <c r="G162" s="85" t="inlineStr">
        <is>
          <t>m</t>
        </is>
      </c>
      <c r="H162" s="102" t="n">
        <v>40</v>
      </c>
      <c r="I162" s="87" t="n">
        <v>11.22</v>
      </c>
      <c r="J162" s="87">
        <f>ROUND(I162*H162,2)</f>
        <v/>
      </c>
      <c r="K162" s="88" t="inlineStr">
        <is>
          <t>CENEKON 2026/02</t>
        </is>
      </c>
      <c r="N162" s="46" t="inlineStr">
        <is>
          <t>základná</t>
        </is>
      </c>
      <c r="O162" s="98" t="n">
        <v>0</v>
      </c>
      <c r="P162" s="98">
        <f>O162*H162</f>
        <v/>
      </c>
      <c r="Q162" s="98" t="n">
        <v>0.00195</v>
      </c>
      <c r="R162" s="98">
        <f>Q162*H162</f>
        <v/>
      </c>
      <c r="S162" s="98" t="n">
        <v>0</v>
      </c>
      <c r="T162" s="98">
        <f>S162*H162</f>
        <v/>
      </c>
      <c r="AR162" s="1" t="inlineStr">
        <is>
          <t>256</t>
        </is>
      </c>
      <c r="AT162" s="1" t="inlineStr">
        <is>
          <t>M</t>
        </is>
      </c>
      <c r="AU162" s="1" t="inlineStr">
        <is>
          <t>2</t>
        </is>
      </c>
      <c r="AY162" s="1" t="inlineStr">
        <is>
          <t>ROZPOCET</t>
        </is>
      </c>
      <c r="BE162" s="31">
        <f>IF(N162="základná",J162,0)</f>
        <v/>
      </c>
      <c r="BF162" s="31">
        <f>IF(N162="znížená",J162,0)</f>
        <v/>
      </c>
      <c r="BG162" s="31">
        <f>IF(N162="zákl. prenesená",J162,0)</f>
        <v/>
      </c>
      <c r="BH162" s="31">
        <f>IF(N162="zníž. prenesená",J162,0)</f>
        <v/>
      </c>
      <c r="BI162" s="31">
        <f>IF(N162="nulová",J162,0)</f>
        <v/>
      </c>
      <c r="BJ162" s="1" t="inlineStr">
        <is>
          <t>2</t>
        </is>
      </c>
      <c r="BK162" s="31">
        <f>ROUND(I162*H162,2)</f>
        <v/>
      </c>
      <c r="BL162" s="1" t="inlineStr">
        <is>
          <t>64</t>
        </is>
      </c>
      <c r="BM162" s="1" t="inlineStr">
        <is>
          <t>-81284716</t>
        </is>
      </c>
    </row>
    <row r="163">
      <c r="D163" s="79" t="inlineStr">
        <is>
          <t>VV</t>
        </is>
      </c>
      <c r="F163" s="80" t="inlineStr">
        <is>
          <t>situácia distribučnej časti kótuje „NAVRH. VEDENIE / NAYY-J 4x95mm2 / DL. TRASY: 40m“</t>
        </is>
      </c>
      <c r="H163" s="101" t="n">
        <v>40</v>
      </c>
      <c r="AT163" s="1" t="inlineStr">
        <is>
          <t>VV</t>
        </is>
      </c>
      <c r="AU163" s="1" t="inlineStr">
        <is>
          <t>2</t>
        </is>
      </c>
      <c r="AV163" s="2" t="inlineStr">
        <is>
          <t>2</t>
        </is>
      </c>
      <c r="AW163" s="2" t="inlineStr">
        <is>
          <t>True</t>
        </is>
      </c>
      <c r="AX163" s="2" t="inlineStr">
        <is>
          <t>1</t>
        </is>
      </c>
      <c r="AY163" s="1" t="inlineStr">
        <is>
          <t>ROZPOCET</t>
        </is>
      </c>
    </row>
    <row r="164" ht="24" customHeight="1">
      <c r="C164" s="72" t="inlineStr">
        <is>
          <t>16</t>
        </is>
      </c>
      <c r="D164" s="72" t="inlineStr">
        <is>
          <t>K</t>
        </is>
      </c>
      <c r="E164" s="73" t="inlineStr">
        <is>
          <t>210101294.S</t>
        </is>
      </c>
      <c r="F164" s="74" t="inlineStr">
        <is>
          <t>Káblová spojka NN pre spojenie jestvujúceho prípojkového vedenia 4x95 mm2 s novým úsekom</t>
        </is>
      </c>
      <c r="G164" s="75" t="inlineStr">
        <is>
          <t>ks</t>
        </is>
      </c>
      <c r="H164" s="100" t="n">
        <v>1</v>
      </c>
      <c r="I164" s="77" t="n">
        <v>34.27</v>
      </c>
      <c r="J164" s="77">
        <f>ROUND(I164*H164,2)</f>
        <v/>
      </c>
      <c r="K164" s="78" t="inlineStr">
        <is>
          <t>CENEKON 2026/02</t>
        </is>
      </c>
      <c r="N164" s="46" t="inlineStr">
        <is>
          <t>základná</t>
        </is>
      </c>
      <c r="O164" s="98" t="n">
        <v>0</v>
      </c>
      <c r="P164" s="98">
        <f>O164*H164</f>
        <v/>
      </c>
      <c r="Q164" s="98" t="n">
        <v>0</v>
      </c>
      <c r="R164" s="98">
        <f>Q164*H164</f>
        <v/>
      </c>
      <c r="S164" s="98" t="n">
        <v>0</v>
      </c>
      <c r="T164" s="98">
        <f>S164*H164</f>
        <v/>
      </c>
      <c r="AR164" s="1" t="inlineStr">
        <is>
          <t>64</t>
        </is>
      </c>
      <c r="AT164" s="1" t="inlineStr">
        <is>
          <t>K</t>
        </is>
      </c>
      <c r="AU164" s="1" t="inlineStr">
        <is>
          <t>2</t>
        </is>
      </c>
      <c r="AY164" s="1" t="inlineStr">
        <is>
          <t>ROZPOCET</t>
        </is>
      </c>
      <c r="BE164" s="31">
        <f>IF(N164="základná",J164,0)</f>
        <v/>
      </c>
      <c r="BF164" s="31">
        <f>IF(N164="znížená",J164,0)</f>
        <v/>
      </c>
      <c r="BG164" s="31">
        <f>IF(N164="zákl. prenesená",J164,0)</f>
        <v/>
      </c>
      <c r="BH164" s="31">
        <f>IF(N164="zníž. prenesená",J164,0)</f>
        <v/>
      </c>
      <c r="BI164" s="31">
        <f>IF(N164="nulová",J164,0)</f>
        <v/>
      </c>
      <c r="BJ164" s="1" t="inlineStr">
        <is>
          <t>2</t>
        </is>
      </c>
      <c r="BK164" s="31">
        <f>ROUND(I164*H164,2)</f>
        <v/>
      </c>
      <c r="BL164" s="1" t="inlineStr">
        <is>
          <t>64</t>
        </is>
      </c>
      <c r="BM164" s="1" t="inlineStr">
        <is>
          <t>269197524</t>
        </is>
      </c>
    </row>
    <row r="165">
      <c r="D165" s="79" t="inlineStr">
        <is>
          <t>VV</t>
        </is>
      </c>
      <c r="F165" s="80" t="inlineStr">
        <is>
          <t>1 spojka v mieste napojenia podľa TZ kap. 3.3</t>
        </is>
      </c>
      <c r="H165" s="101" t="n">
        <v>1</v>
      </c>
      <c r="AT165" s="1" t="inlineStr">
        <is>
          <t>VV</t>
        </is>
      </c>
      <c r="AU165" s="1" t="inlineStr">
        <is>
          <t>2</t>
        </is>
      </c>
      <c r="AV165" s="2" t="inlineStr">
        <is>
          <t>2</t>
        </is>
      </c>
      <c r="AW165" s="2" t="inlineStr">
        <is>
          <t>True</t>
        </is>
      </c>
      <c r="AX165" s="2" t="inlineStr">
        <is>
          <t>1</t>
        </is>
      </c>
      <c r="AY165" s="1" t="inlineStr">
        <is>
          <t>ROZPOCET</t>
        </is>
      </c>
    </row>
    <row r="166" ht="36" customHeight="1">
      <c r="C166" s="82" t="inlineStr">
        <is>
          <t>17</t>
        </is>
      </c>
      <c r="D166" s="82" t="inlineStr">
        <is>
          <t>M</t>
        </is>
      </c>
      <c r="E166" s="83" t="inlineStr">
        <is>
          <t>345820006800.S</t>
        </is>
      </c>
      <c r="F166" s="84" t="inlineStr">
        <is>
          <t>Spojka NN pre ohybné káble s gumovou izoláciou 70-120 mm2 - dodávka k spojke jestvujúceho prípojkového vedenia</t>
        </is>
      </c>
      <c r="G166" s="85" t="inlineStr">
        <is>
          <t>ks</t>
        </is>
      </c>
      <c r="H166" s="102" t="n">
        <v>1</v>
      </c>
      <c r="I166" s="87" t="n">
        <v>140.17</v>
      </c>
      <c r="J166" s="87">
        <f>ROUND(I166*H166,2)</f>
        <v/>
      </c>
      <c r="K166" s="88" t="inlineStr">
        <is>
          <t>CENEKON 2026/02</t>
        </is>
      </c>
      <c r="N166" s="46" t="inlineStr">
        <is>
          <t>základná</t>
        </is>
      </c>
      <c r="O166" s="98" t="n">
        <v>0</v>
      </c>
      <c r="P166" s="98">
        <f>O166*H166</f>
        <v/>
      </c>
      <c r="Q166" s="98" t="n">
        <v>0</v>
      </c>
      <c r="R166" s="98">
        <f>Q166*H166</f>
        <v/>
      </c>
      <c r="S166" s="98" t="n">
        <v>0</v>
      </c>
      <c r="T166" s="98">
        <f>S166*H166</f>
        <v/>
      </c>
      <c r="AR166" s="1" t="inlineStr">
        <is>
          <t>256</t>
        </is>
      </c>
      <c r="AT166" s="1" t="inlineStr">
        <is>
          <t>M</t>
        </is>
      </c>
      <c r="AU166" s="1" t="inlineStr">
        <is>
          <t>2</t>
        </is>
      </c>
      <c r="AY166" s="1" t="inlineStr">
        <is>
          <t>ROZPOCET</t>
        </is>
      </c>
      <c r="BE166" s="31">
        <f>IF(N166="základná",J166,0)</f>
        <v/>
      </c>
      <c r="BF166" s="31">
        <f>IF(N166="znížená",J166,0)</f>
        <v/>
      </c>
      <c r="BG166" s="31">
        <f>IF(N166="zákl. prenesená",J166,0)</f>
        <v/>
      </c>
      <c r="BH166" s="31">
        <f>IF(N166="zníž. prenesená",J166,0)</f>
        <v/>
      </c>
      <c r="BI166" s="31">
        <f>IF(N166="nulová",J166,0)</f>
        <v/>
      </c>
      <c r="BJ166" s="1" t="inlineStr">
        <is>
          <t>2</t>
        </is>
      </c>
      <c r="BK166" s="31">
        <f>ROUND(I166*H166,2)</f>
        <v/>
      </c>
      <c r="BL166" s="1" t="inlineStr">
        <is>
          <t>64</t>
        </is>
      </c>
      <c r="BM166" s="1" t="inlineStr">
        <is>
          <t>-164379165</t>
        </is>
      </c>
    </row>
    <row r="167">
      <c r="D167" s="79" t="inlineStr">
        <is>
          <t>VV</t>
        </is>
      </c>
      <c r="F167" s="80" t="inlineStr">
        <is>
          <t>dodávka k montážnej položke káblovej spojky, katalógová špecifikácia materiálu = 1 ks</t>
        </is>
      </c>
      <c r="H167" s="101" t="n">
        <v>1</v>
      </c>
      <c r="AT167" s="1" t="inlineStr">
        <is>
          <t>VV</t>
        </is>
      </c>
      <c r="AU167" s="1" t="inlineStr">
        <is>
          <t>2</t>
        </is>
      </c>
      <c r="AV167" s="2" t="inlineStr">
        <is>
          <t>2</t>
        </is>
      </c>
      <c r="AW167" s="2" t="inlineStr">
        <is>
          <t>True</t>
        </is>
      </c>
      <c r="AX167" s="2" t="inlineStr">
        <is>
          <t>1</t>
        </is>
      </c>
      <c r="AY167" s="1" t="inlineStr">
        <is>
          <t>ROZPOCET</t>
        </is>
      </c>
    </row>
    <row r="168" ht="36" customHeight="1">
      <c r="C168" s="72" t="inlineStr">
        <is>
          <t>18</t>
        </is>
      </c>
      <c r="D168" s="72" t="inlineStr">
        <is>
          <t>K</t>
        </is>
      </c>
      <c r="E168" s="73" t="inlineStr">
        <is>
          <t>210100254.S</t>
        </is>
      </c>
      <c r="F168" s="74" t="inlineStr">
        <is>
          <t>Ukončenie celoplastových káblov zmršťovacou záklopkou do 4x95 mm2 - zapojenie prípojkového vedenia do novej skrine SR</t>
        </is>
      </c>
      <c r="G168" s="75" t="inlineStr">
        <is>
          <t>ks</t>
        </is>
      </c>
      <c r="H168" s="100" t="n">
        <v>1</v>
      </c>
      <c r="I168" s="77" t="n">
        <v>22.01</v>
      </c>
      <c r="J168" s="77">
        <f>ROUND(I168*H168,2)</f>
        <v/>
      </c>
      <c r="K168" s="78" t="inlineStr">
        <is>
          <t>CENEKON 2026/02</t>
        </is>
      </c>
      <c r="N168" s="46" t="inlineStr">
        <is>
          <t>základná</t>
        </is>
      </c>
      <c r="O168" s="98" t="n">
        <v>0</v>
      </c>
      <c r="P168" s="98">
        <f>O168*H168</f>
        <v/>
      </c>
      <c r="Q168" s="98" t="n">
        <v>0</v>
      </c>
      <c r="R168" s="98">
        <f>Q168*H168</f>
        <v/>
      </c>
      <c r="S168" s="98" t="n">
        <v>0</v>
      </c>
      <c r="T168" s="98">
        <f>S168*H168</f>
        <v/>
      </c>
      <c r="AR168" s="1" t="inlineStr">
        <is>
          <t>64</t>
        </is>
      </c>
      <c r="AT168" s="1" t="inlineStr">
        <is>
          <t>K</t>
        </is>
      </c>
      <c r="AU168" s="1" t="inlineStr">
        <is>
          <t>2</t>
        </is>
      </c>
      <c r="AY168" s="1" t="inlineStr">
        <is>
          <t>ROZPOCET</t>
        </is>
      </c>
      <c r="BE168" s="31">
        <f>IF(N168="základná",J168,0)</f>
        <v/>
      </c>
      <c r="BF168" s="31">
        <f>IF(N168="znížená",J168,0)</f>
        <v/>
      </c>
      <c r="BG168" s="31">
        <f>IF(N168="zákl. prenesená",J168,0)</f>
        <v/>
      </c>
      <c r="BH168" s="31">
        <f>IF(N168="zníž. prenesená",J168,0)</f>
        <v/>
      </c>
      <c r="BI168" s="31">
        <f>IF(N168="nulová",J168,0)</f>
        <v/>
      </c>
      <c r="BJ168" s="1" t="inlineStr">
        <is>
          <t>2</t>
        </is>
      </c>
      <c r="BK168" s="31">
        <f>ROUND(I168*H168,2)</f>
        <v/>
      </c>
      <c r="BL168" s="1" t="inlineStr">
        <is>
          <t>64</t>
        </is>
      </c>
      <c r="BM168" s="1" t="inlineStr">
        <is>
          <t>-101764116</t>
        </is>
      </c>
    </row>
    <row r="169">
      <c r="D169" s="79" t="inlineStr">
        <is>
          <t>VV</t>
        </is>
      </c>
      <c r="F169" s="80" t="inlineStr">
        <is>
          <t>1 ukončenie v novej skrini SR</t>
        </is>
      </c>
      <c r="H169" s="101" t="n">
        <v>1</v>
      </c>
      <c r="AT169" s="1" t="inlineStr">
        <is>
          <t>VV</t>
        </is>
      </c>
      <c r="AU169" s="1" t="inlineStr">
        <is>
          <t>2</t>
        </is>
      </c>
      <c r="AV169" s="2" t="inlineStr">
        <is>
          <t>2</t>
        </is>
      </c>
      <c r="AW169" s="2" t="inlineStr">
        <is>
          <t>True</t>
        </is>
      </c>
      <c r="AX169" s="2" t="inlineStr">
        <is>
          <t>1</t>
        </is>
      </c>
      <c r="AY169" s="1" t="inlineStr">
        <is>
          <t>ROZPOCET</t>
        </is>
      </c>
    </row>
    <row r="170" ht="24" customHeight="1">
      <c r="C170" s="82" t="inlineStr">
        <is>
          <t>19</t>
        </is>
      </c>
      <c r="D170" s="82" t="inlineStr">
        <is>
          <t>M</t>
        </is>
      </c>
      <c r="E170" s="83" t="inlineStr">
        <is>
          <t>66682225</t>
        </is>
      </c>
      <c r="F170" s="84" t="inlineStr">
        <is>
          <t>Koncovka rozdeľovacia zmraštiteľná 4x95-240 mm2 - dodávka k ukončeniu prípojkového vedenia</t>
        </is>
      </c>
      <c r="G170" s="85" t="inlineStr">
        <is>
          <t>ks</t>
        </is>
      </c>
      <c r="H170" s="102" t="n">
        <v>1</v>
      </c>
      <c r="I170" s="87" t="n">
        <v>9.449999999999999</v>
      </c>
      <c r="J170" s="87">
        <f>ROUND(I170*H170,2)</f>
        <v/>
      </c>
      <c r="K170" s="88" t="inlineStr">
        <is>
          <t>CENEKON 2026/02 - MO</t>
        </is>
      </c>
      <c r="N170" s="46" t="inlineStr">
        <is>
          <t>základná</t>
        </is>
      </c>
      <c r="O170" s="98" t="n">
        <v>0</v>
      </c>
      <c r="P170" s="98">
        <f>O170*H170</f>
        <v/>
      </c>
      <c r="Q170" s="98" t="n">
        <v>0</v>
      </c>
      <c r="R170" s="98">
        <f>Q170*H170</f>
        <v/>
      </c>
      <c r="S170" s="98" t="n">
        <v>0</v>
      </c>
      <c r="T170" s="98">
        <f>S170*H170</f>
        <v/>
      </c>
      <c r="AR170" s="1" t="inlineStr">
        <is>
          <t>256</t>
        </is>
      </c>
      <c r="AT170" s="1" t="inlineStr">
        <is>
          <t>M</t>
        </is>
      </c>
      <c r="AU170" s="1" t="inlineStr">
        <is>
          <t>2</t>
        </is>
      </c>
      <c r="AY170" s="1" t="inlineStr">
        <is>
          <t>ROZPOCET</t>
        </is>
      </c>
      <c r="BE170" s="31">
        <f>IF(N170="základná",J170,0)</f>
        <v/>
      </c>
      <c r="BF170" s="31">
        <f>IF(N170="znížená",J170,0)</f>
        <v/>
      </c>
      <c r="BG170" s="31">
        <f>IF(N170="zákl. prenesená",J170,0)</f>
        <v/>
      </c>
      <c r="BH170" s="31">
        <f>IF(N170="zníž. prenesená",J170,0)</f>
        <v/>
      </c>
      <c r="BI170" s="31">
        <f>IF(N170="nulová",J170,0)</f>
        <v/>
      </c>
      <c r="BJ170" s="1" t="inlineStr">
        <is>
          <t>2</t>
        </is>
      </c>
      <c r="BK170" s="31">
        <f>ROUND(I170*H170,2)</f>
        <v/>
      </c>
      <c r="BL170" s="1" t="inlineStr">
        <is>
          <t>64</t>
        </is>
      </c>
      <c r="BM170" s="1" t="inlineStr">
        <is>
          <t>1225510422</t>
        </is>
      </c>
    </row>
    <row r="171">
      <c r="D171" s="79" t="inlineStr">
        <is>
          <t>VV</t>
        </is>
      </c>
      <c r="F171" s="80" t="inlineStr">
        <is>
          <t>dodávka k montážnej položke ukončenia 4x95 mm2 = 1 ks</t>
        </is>
      </c>
      <c r="H171" s="101" t="n">
        <v>1</v>
      </c>
      <c r="AT171" s="1" t="inlineStr">
        <is>
          <t>VV</t>
        </is>
      </c>
      <c r="AU171" s="1" t="inlineStr">
        <is>
          <t>2</t>
        </is>
      </c>
      <c r="AV171" s="2" t="inlineStr">
        <is>
          <t>2</t>
        </is>
      </c>
      <c r="AW171" s="2" t="inlineStr">
        <is>
          <t>True</t>
        </is>
      </c>
      <c r="AX171" s="2" t="inlineStr">
        <is>
          <t>1</t>
        </is>
      </c>
      <c r="AY171" s="1" t="inlineStr">
        <is>
          <t>ROZPOCET</t>
        </is>
      </c>
    </row>
    <row r="172" ht="36" customHeight="1">
      <c r="C172" s="72" t="inlineStr">
        <is>
          <t>20</t>
        </is>
      </c>
      <c r="D172" s="72" t="inlineStr">
        <is>
          <t>K</t>
        </is>
      </c>
      <c r="E172" s="73" t="inlineStr">
        <is>
          <t>210100257.S</t>
        </is>
      </c>
      <c r="F172" s="74" t="inlineStr">
        <is>
          <t>Ukončenie celoplastových káblov zmršťovacou záklopkou do 4x240 mm2 - ukončenie distribučného vedenia a prípojky NN</t>
        </is>
      </c>
      <c r="G172" s="75" t="inlineStr">
        <is>
          <t>ks</t>
        </is>
      </c>
      <c r="H172" s="100" t="n">
        <v>8</v>
      </c>
      <c r="I172" s="77" t="n">
        <v>33.88</v>
      </c>
      <c r="J172" s="77">
        <f>ROUND(I172*H172,2)</f>
        <v/>
      </c>
      <c r="K172" s="78" t="inlineStr">
        <is>
          <t>CENEKON 2026/02</t>
        </is>
      </c>
      <c r="N172" s="46" t="inlineStr">
        <is>
          <t>základná</t>
        </is>
      </c>
      <c r="O172" s="98" t="n">
        <v>0</v>
      </c>
      <c r="P172" s="98">
        <f>O172*H172</f>
        <v/>
      </c>
      <c r="Q172" s="98" t="n">
        <v>0</v>
      </c>
      <c r="R172" s="98">
        <f>Q172*H172</f>
        <v/>
      </c>
      <c r="S172" s="98" t="n">
        <v>0</v>
      </c>
      <c r="T172" s="98">
        <f>S172*H172</f>
        <v/>
      </c>
      <c r="AR172" s="1" t="inlineStr">
        <is>
          <t>64</t>
        </is>
      </c>
      <c r="AT172" s="1" t="inlineStr">
        <is>
          <t>K</t>
        </is>
      </c>
      <c r="AU172" s="1" t="inlineStr">
        <is>
          <t>2</t>
        </is>
      </c>
      <c r="AY172" s="1" t="inlineStr">
        <is>
          <t>ROZPOCET</t>
        </is>
      </c>
      <c r="BE172" s="31">
        <f>IF(N172="základná",J172,0)</f>
        <v/>
      </c>
      <c r="BF172" s="31">
        <f>IF(N172="znížená",J172,0)</f>
        <v/>
      </c>
      <c r="BG172" s="31">
        <f>IF(N172="zákl. prenesená",J172,0)</f>
        <v/>
      </c>
      <c r="BH172" s="31">
        <f>IF(N172="zníž. prenesená",J172,0)</f>
        <v/>
      </c>
      <c r="BI172" s="31">
        <f>IF(N172="nulová",J172,0)</f>
        <v/>
      </c>
      <c r="BJ172" s="1" t="inlineStr">
        <is>
          <t>2</t>
        </is>
      </c>
      <c r="BK172" s="31">
        <f>ROUND(I172*H172,2)</f>
        <v/>
      </c>
      <c r="BL172" s="1" t="inlineStr">
        <is>
          <t>64</t>
        </is>
      </c>
      <c r="BM172" s="1" t="inlineStr">
        <is>
          <t>1942020663</t>
        </is>
      </c>
    </row>
    <row r="173">
      <c r="D173" s="79" t="inlineStr">
        <is>
          <t>VV</t>
        </is>
      </c>
      <c r="F173" s="80" t="inlineStr">
        <is>
          <t>2 káble x 2 konce (skriňa SR a rozvádzač RE) = 4 ukončenia</t>
        </is>
      </c>
      <c r="AT173" s="1" t="inlineStr">
        <is>
          <t>VV</t>
        </is>
      </c>
      <c r="AU173" s="1" t="inlineStr">
        <is>
          <t>2</t>
        </is>
      </c>
      <c r="AV173" s="2" t="inlineStr">
        <is>
          <t>2</t>
        </is>
      </c>
      <c r="AW173" s="2" t="inlineStr">
        <is>
          <t>True</t>
        </is>
      </c>
      <c r="AX173" s="2" t="inlineStr">
        <is>
          <t>0</t>
        </is>
      </c>
      <c r="AY173" s="1" t="inlineStr">
        <is>
          <t>ROZPOCET</t>
        </is>
      </c>
    </row>
    <row r="174">
      <c r="D174" s="79" t="inlineStr">
        <is>
          <t>VV</t>
        </is>
      </c>
      <c r="F174" s="80" t="inlineStr">
        <is>
          <t>distribučné vedenie 2 káble x 2 konce = 4 ukončenia</t>
        </is>
      </c>
      <c r="AT174" s="1" t="inlineStr">
        <is>
          <t>VV</t>
        </is>
      </c>
      <c r="AU174" s="1" t="inlineStr">
        <is>
          <t>2</t>
        </is>
      </c>
      <c r="AV174" s="2" t="inlineStr">
        <is>
          <t>2</t>
        </is>
      </c>
      <c r="AW174" s="2" t="inlineStr">
        <is>
          <t>True</t>
        </is>
      </c>
      <c r="AX174" s="2" t="inlineStr">
        <is>
          <t>0</t>
        </is>
      </c>
      <c r="AY174" s="1" t="inlineStr">
        <is>
          <t>ROZPOCET</t>
        </is>
      </c>
    </row>
    <row r="175">
      <c r="D175" s="79" t="inlineStr">
        <is>
          <t>VV</t>
        </is>
      </c>
      <c r="F175" s="80" t="inlineStr">
        <is>
          <t>spolu 8 ks</t>
        </is>
      </c>
      <c r="H175" s="101" t="n">
        <v>8</v>
      </c>
      <c r="AT175" s="1" t="inlineStr">
        <is>
          <t>VV</t>
        </is>
      </c>
      <c r="AU175" s="1" t="inlineStr">
        <is>
          <t>2</t>
        </is>
      </c>
      <c r="AV175" s="2" t="inlineStr">
        <is>
          <t>2</t>
        </is>
      </c>
      <c r="AW175" s="2" t="inlineStr">
        <is>
          <t>True</t>
        </is>
      </c>
      <c r="AX175" s="2" t="inlineStr">
        <is>
          <t>1</t>
        </is>
      </c>
      <c r="AY175" s="1" t="inlineStr">
        <is>
          <t>ROZPOCET</t>
        </is>
      </c>
    </row>
    <row r="176" ht="24" customHeight="1">
      <c r="C176" s="82" t="inlineStr">
        <is>
          <t>21</t>
        </is>
      </c>
      <c r="D176" s="82" t="inlineStr">
        <is>
          <t>M</t>
        </is>
      </c>
      <c r="E176" s="83" t="inlineStr">
        <is>
          <t>345810007800.S</t>
        </is>
      </c>
      <c r="F176" s="84" t="inlineStr">
        <is>
          <t>Zmršťovacia káblová koncovka 4x150 - 4x240 mm2</t>
        </is>
      </c>
      <c r="G176" s="85" t="inlineStr">
        <is>
          <t>ks</t>
        </is>
      </c>
      <c r="H176" s="102" t="n">
        <v>8</v>
      </c>
      <c r="I176" s="87" t="n">
        <v>15.51</v>
      </c>
      <c r="J176" s="87">
        <f>ROUND(I176*H176,2)</f>
        <v/>
      </c>
      <c r="K176" s="88" t="inlineStr">
        <is>
          <t>CENEKON 2026/02</t>
        </is>
      </c>
      <c r="N176" s="46" t="inlineStr">
        <is>
          <t>základná</t>
        </is>
      </c>
      <c r="O176" s="98" t="n">
        <v>0</v>
      </c>
      <c r="P176" s="98">
        <f>O176*H176</f>
        <v/>
      </c>
      <c r="Q176" s="98" t="n">
        <v>0.00011</v>
      </c>
      <c r="R176" s="98">
        <f>Q176*H176</f>
        <v/>
      </c>
      <c r="S176" s="98" t="n">
        <v>0</v>
      </c>
      <c r="T176" s="98">
        <f>S176*H176</f>
        <v/>
      </c>
      <c r="AR176" s="1" t="inlineStr">
        <is>
          <t>256</t>
        </is>
      </c>
      <c r="AT176" s="1" t="inlineStr">
        <is>
          <t>M</t>
        </is>
      </c>
      <c r="AU176" s="1" t="inlineStr">
        <is>
          <t>2</t>
        </is>
      </c>
      <c r="AY176" s="1" t="inlineStr">
        <is>
          <t>ROZPOCET</t>
        </is>
      </c>
      <c r="BE176" s="31">
        <f>IF(N176="základná",J176,0)</f>
        <v/>
      </c>
      <c r="BF176" s="31">
        <f>IF(N176="znížená",J176,0)</f>
        <v/>
      </c>
      <c r="BG176" s="31">
        <f>IF(N176="zákl. prenesená",J176,0)</f>
        <v/>
      </c>
      <c r="BH176" s="31">
        <f>IF(N176="zníž. prenesená",J176,0)</f>
        <v/>
      </c>
      <c r="BI176" s="31">
        <f>IF(N176="nulová",J176,0)</f>
        <v/>
      </c>
      <c r="BJ176" s="1" t="inlineStr">
        <is>
          <t>2</t>
        </is>
      </c>
      <c r="BK176" s="31">
        <f>ROUND(I176*H176,2)</f>
        <v/>
      </c>
      <c r="BL176" s="1" t="inlineStr">
        <is>
          <t>64</t>
        </is>
      </c>
      <c r="BM176" s="1" t="inlineStr">
        <is>
          <t>-965063602</t>
        </is>
      </c>
    </row>
    <row r="177">
      <c r="D177" s="79" t="inlineStr">
        <is>
          <t>VV</t>
        </is>
      </c>
      <c r="F177" s="80" t="inlineStr">
        <is>
          <t>dodávka k ukončeniu káblov, 8 ks</t>
        </is>
      </c>
      <c r="H177" s="101" t="n">
        <v>8</v>
      </c>
      <c r="AT177" s="1" t="inlineStr">
        <is>
          <t>VV</t>
        </is>
      </c>
      <c r="AU177" s="1" t="inlineStr">
        <is>
          <t>2</t>
        </is>
      </c>
      <c r="AV177" s="2" t="inlineStr">
        <is>
          <t>2</t>
        </is>
      </c>
      <c r="AW177" s="2" t="inlineStr">
        <is>
          <t>True</t>
        </is>
      </c>
      <c r="AX177" s="2" t="inlineStr">
        <is>
          <t>1</t>
        </is>
      </c>
      <c r="AY177" s="1" t="inlineStr">
        <is>
          <t>ROZPOCET</t>
        </is>
      </c>
    </row>
    <row r="178" ht="36" customHeight="1">
      <c r="C178" s="82" t="inlineStr">
        <is>
          <t>22</t>
        </is>
      </c>
      <c r="D178" s="82" t="inlineStr">
        <is>
          <t>M</t>
        </is>
      </c>
      <c r="E178" s="83" t="inlineStr">
        <is>
          <t>345290008000.S</t>
        </is>
      </c>
      <c r="F178" s="84" t="inlineStr">
        <is>
          <t>Poistková vložka nožová PNA2 400 A gG, veľkosť 2 - istenie prívodu elektromerového rozvádzača v skrini SR 7</t>
        </is>
      </c>
      <c r="G178" s="85" t="inlineStr">
        <is>
          <t>ks</t>
        </is>
      </c>
      <c r="H178" s="102" t="n">
        <v>6</v>
      </c>
      <c r="I178" s="87" t="n">
        <v>12.07</v>
      </c>
      <c r="J178" s="87">
        <f>ROUND(I178*H178,2)</f>
        <v/>
      </c>
      <c r="K178" s="88" t="inlineStr">
        <is>
          <t>CENEKON 2026/02</t>
        </is>
      </c>
      <c r="N178" s="46" t="inlineStr">
        <is>
          <t>základná</t>
        </is>
      </c>
      <c r="O178" s="98" t="n">
        <v>0</v>
      </c>
      <c r="P178" s="98">
        <f>O178*H178</f>
        <v/>
      </c>
      <c r="Q178" s="98" t="n">
        <v>0.00066</v>
      </c>
      <c r="R178" s="98">
        <f>Q178*H178</f>
        <v/>
      </c>
      <c r="S178" s="98" t="n">
        <v>0</v>
      </c>
      <c r="T178" s="98">
        <f>S178*H178</f>
        <v/>
      </c>
      <c r="AR178" s="1" t="inlineStr">
        <is>
          <t>256</t>
        </is>
      </c>
      <c r="AT178" s="1" t="inlineStr">
        <is>
          <t>M</t>
        </is>
      </c>
      <c r="AU178" s="1" t="inlineStr">
        <is>
          <t>2</t>
        </is>
      </c>
      <c r="AY178" s="1" t="inlineStr">
        <is>
          <t>ROZPOCET</t>
        </is>
      </c>
      <c r="BE178" s="31">
        <f>IF(N178="základná",J178,0)</f>
        <v/>
      </c>
      <c r="BF178" s="31">
        <f>IF(N178="znížená",J178,0)</f>
        <v/>
      </c>
      <c r="BG178" s="31">
        <f>IF(N178="zákl. prenesená",J178,0)</f>
        <v/>
      </c>
      <c r="BH178" s="31">
        <f>IF(N178="zníž. prenesená",J178,0)</f>
        <v/>
      </c>
      <c r="BI178" s="31">
        <f>IF(N178="nulová",J178,0)</f>
        <v/>
      </c>
      <c r="BJ178" s="1" t="inlineStr">
        <is>
          <t>2</t>
        </is>
      </c>
      <c r="BK178" s="31">
        <f>ROUND(I178*H178,2)</f>
        <v/>
      </c>
      <c r="BL178" s="1" t="inlineStr">
        <is>
          <t>64</t>
        </is>
      </c>
      <c r="BM178" s="1" t="inlineStr">
        <is>
          <t>-574431337</t>
        </is>
      </c>
    </row>
    <row r="179">
      <c r="D179" s="79" t="inlineStr">
        <is>
          <t>VV</t>
        </is>
      </c>
      <c r="F179" s="80" t="inlineStr">
        <is>
          <t>2 káble prípojky x 3 fázy = 6 ks</t>
        </is>
      </c>
      <c r="AT179" s="1" t="inlineStr">
        <is>
          <t>VV</t>
        </is>
      </c>
      <c r="AU179" s="1" t="inlineStr">
        <is>
          <t>2</t>
        </is>
      </c>
      <c r="AV179" s="2" t="inlineStr">
        <is>
          <t>2</t>
        </is>
      </c>
      <c r="AW179" s="2" t="inlineStr">
        <is>
          <t>True</t>
        </is>
      </c>
      <c r="AX179" s="2" t="inlineStr">
        <is>
          <t>0</t>
        </is>
      </c>
      <c r="AY179" s="1" t="inlineStr">
        <is>
          <t>ROZPOCET</t>
        </is>
      </c>
    </row>
    <row r="180">
      <c r="D180" s="79" t="inlineStr">
        <is>
          <t>VV</t>
        </is>
      </c>
      <c r="F180" s="80" t="inlineStr">
        <is>
          <t>výzbroj skrine SR 7 je 5x400 A podľa situácie distribučnej časti</t>
        </is>
      </c>
      <c r="H180" s="101" t="n">
        <v>6</v>
      </c>
      <c r="AT180" s="1" t="inlineStr">
        <is>
          <t>VV</t>
        </is>
      </c>
      <c r="AU180" s="1" t="inlineStr">
        <is>
          <t>2</t>
        </is>
      </c>
      <c r="AV180" s="2" t="inlineStr">
        <is>
          <t>2</t>
        </is>
      </c>
      <c r="AW180" s="2" t="inlineStr">
        <is>
          <t>True</t>
        </is>
      </c>
      <c r="AX180" s="2" t="inlineStr">
        <is>
          <t>1</t>
        </is>
      </c>
      <c r="AY180" s="1" t="inlineStr">
        <is>
          <t>ROZPOCET</t>
        </is>
      </c>
    </row>
    <row r="181" ht="36" customHeight="1">
      <c r="C181" s="82" t="inlineStr">
        <is>
          <t>23</t>
        </is>
      </c>
      <c r="D181" s="82" t="inlineStr">
        <is>
          <t>M</t>
        </is>
      </c>
      <c r="E181" s="83" t="inlineStr">
        <is>
          <t>345290004255.S</t>
        </is>
      </c>
      <c r="F181" s="84" t="inlineStr">
        <is>
          <t>Poistková vložka nožová PNA00 160 A gG, veľkosť 00 - istenie vývodu nového úseku prípojkového vedenia v skrini SR 7</t>
        </is>
      </c>
      <c r="G181" s="85" t="inlineStr">
        <is>
          <t>ks</t>
        </is>
      </c>
      <c r="H181" s="102" t="n">
        <v>3</v>
      </c>
      <c r="I181" s="87" t="n">
        <v>4.32</v>
      </c>
      <c r="J181" s="87">
        <f>ROUND(I181*H181,2)</f>
        <v/>
      </c>
      <c r="K181" s="88" t="inlineStr">
        <is>
          <t>CENEKON 2026/02</t>
        </is>
      </c>
      <c r="N181" s="46" t="inlineStr">
        <is>
          <t>základná</t>
        </is>
      </c>
      <c r="O181" s="98" t="n">
        <v>0</v>
      </c>
      <c r="P181" s="98">
        <f>O181*H181</f>
        <v/>
      </c>
      <c r="Q181" s="98" t="n">
        <v>0.00021</v>
      </c>
      <c r="R181" s="98">
        <f>Q181*H181</f>
        <v/>
      </c>
      <c r="S181" s="98" t="n">
        <v>0</v>
      </c>
      <c r="T181" s="98">
        <f>S181*H181</f>
        <v/>
      </c>
      <c r="AR181" s="1" t="inlineStr">
        <is>
          <t>256</t>
        </is>
      </c>
      <c r="AT181" s="1" t="inlineStr">
        <is>
          <t>M</t>
        </is>
      </c>
      <c r="AU181" s="1" t="inlineStr">
        <is>
          <t>2</t>
        </is>
      </c>
      <c r="AY181" s="1" t="inlineStr">
        <is>
          <t>ROZPOCET</t>
        </is>
      </c>
      <c r="BE181" s="31">
        <f>IF(N181="základná",J181,0)</f>
        <v/>
      </c>
      <c r="BF181" s="31">
        <f>IF(N181="znížená",J181,0)</f>
        <v/>
      </c>
      <c r="BG181" s="31">
        <f>IF(N181="zákl. prenesená",J181,0)</f>
        <v/>
      </c>
      <c r="BH181" s="31">
        <f>IF(N181="zníž. prenesená",J181,0)</f>
        <v/>
      </c>
      <c r="BI181" s="31">
        <f>IF(N181="nulová",J181,0)</f>
        <v/>
      </c>
      <c r="BJ181" s="1" t="inlineStr">
        <is>
          <t>2</t>
        </is>
      </c>
      <c r="BK181" s="31">
        <f>ROUND(I181*H181,2)</f>
        <v/>
      </c>
      <c r="BL181" s="1" t="inlineStr">
        <is>
          <t>64</t>
        </is>
      </c>
      <c r="BM181" s="1" t="inlineStr">
        <is>
          <t>-19822805</t>
        </is>
      </c>
    </row>
    <row r="182">
      <c r="D182" s="79" t="inlineStr">
        <is>
          <t>VV</t>
        </is>
      </c>
      <c r="F182" s="80" t="inlineStr">
        <is>
          <t>výzbroj skrine SR 7 podľa situácie distribučnej časti: 5x400 A a 3x160 A</t>
        </is>
      </c>
      <c r="AT182" s="1" t="inlineStr">
        <is>
          <t>VV</t>
        </is>
      </c>
      <c r="AU182" s="1" t="inlineStr">
        <is>
          <t>2</t>
        </is>
      </c>
      <c r="AV182" s="2" t="inlineStr">
        <is>
          <t>2</t>
        </is>
      </c>
      <c r="AW182" s="2" t="inlineStr">
        <is>
          <t>True</t>
        </is>
      </c>
      <c r="AX182" s="2" t="inlineStr">
        <is>
          <t>0</t>
        </is>
      </c>
      <c r="AY182" s="1" t="inlineStr">
        <is>
          <t>ROZPOCET</t>
        </is>
      </c>
    </row>
    <row r="183">
      <c r="D183" s="79" t="inlineStr">
        <is>
          <t>VV</t>
        </is>
      </c>
      <c r="F183" s="80" t="inlineStr">
        <is>
          <t>vývod 4x95 mm2 je istený 3x160 A = 3 ks</t>
        </is>
      </c>
      <c r="H183" s="101" t="n">
        <v>3</v>
      </c>
      <c r="AT183" s="1" t="inlineStr">
        <is>
          <t>VV</t>
        </is>
      </c>
      <c r="AU183" s="1" t="inlineStr">
        <is>
          <t>2</t>
        </is>
      </c>
      <c r="AV183" s="2" t="inlineStr">
        <is>
          <t>2</t>
        </is>
      </c>
      <c r="AW183" s="2" t="inlineStr">
        <is>
          <t>True</t>
        </is>
      </c>
      <c r="AX183" s="2" t="inlineStr">
        <is>
          <t>1</t>
        </is>
      </c>
      <c r="AY183" s="1" t="inlineStr">
        <is>
          <t>ROZPOCET</t>
        </is>
      </c>
    </row>
    <row r="184" ht="24" customHeight="1">
      <c r="C184" s="72" t="inlineStr">
        <is>
          <t>24</t>
        </is>
      </c>
      <c r="D184" s="72" t="inlineStr">
        <is>
          <t>K</t>
        </is>
      </c>
      <c r="E184" s="73" t="inlineStr">
        <is>
          <t>210220280.S</t>
        </is>
      </c>
      <c r="F184" s="74" t="inlineStr">
        <is>
          <t>Uzemňovacia tyč FeZn ZT - uzemnenie istiacej skrine SR (montáž)</t>
        </is>
      </c>
      <c r="G184" s="75" t="inlineStr">
        <is>
          <t>m</t>
        </is>
      </c>
      <c r="H184" s="100" t="n">
        <v>6</v>
      </c>
      <c r="I184" s="77" t="n">
        <v>19.55</v>
      </c>
      <c r="J184" s="77">
        <f>ROUND(I184*H184,2)</f>
        <v/>
      </c>
      <c r="K184" s="78" t="inlineStr">
        <is>
          <t>CENEKON 2026/02</t>
        </is>
      </c>
      <c r="N184" s="46" t="inlineStr">
        <is>
          <t>základná</t>
        </is>
      </c>
      <c r="O184" s="98" t="n">
        <v>0</v>
      </c>
      <c r="P184" s="98">
        <f>O184*H184</f>
        <v/>
      </c>
      <c r="Q184" s="98" t="n">
        <v>0</v>
      </c>
      <c r="R184" s="98">
        <f>Q184*H184</f>
        <v/>
      </c>
      <c r="S184" s="98" t="n">
        <v>0</v>
      </c>
      <c r="T184" s="98">
        <f>S184*H184</f>
        <v/>
      </c>
      <c r="AR184" s="1" t="inlineStr">
        <is>
          <t>64</t>
        </is>
      </c>
      <c r="AT184" s="1" t="inlineStr">
        <is>
          <t>K</t>
        </is>
      </c>
      <c r="AU184" s="1" t="inlineStr">
        <is>
          <t>2</t>
        </is>
      </c>
      <c r="AY184" s="1" t="inlineStr">
        <is>
          <t>ROZPOCET</t>
        </is>
      </c>
      <c r="BE184" s="31">
        <f>IF(N184="základná",J184,0)</f>
        <v/>
      </c>
      <c r="BF184" s="31">
        <f>IF(N184="znížená",J184,0)</f>
        <v/>
      </c>
      <c r="BG184" s="31">
        <f>IF(N184="zákl. prenesená",J184,0)</f>
        <v/>
      </c>
      <c r="BH184" s="31">
        <f>IF(N184="zníž. prenesená",J184,0)</f>
        <v/>
      </c>
      <c r="BI184" s="31">
        <f>IF(N184="nulová",J184,0)</f>
        <v/>
      </c>
      <c r="BJ184" s="1" t="inlineStr">
        <is>
          <t>2</t>
        </is>
      </c>
      <c r="BK184" s="31">
        <f>ROUND(I184*H184,2)</f>
        <v/>
      </c>
      <c r="BL184" s="1" t="inlineStr">
        <is>
          <t>64</t>
        </is>
      </c>
      <c r="BM184" s="1" t="inlineStr">
        <is>
          <t>850960594</t>
        </is>
      </c>
    </row>
    <row r="185">
      <c r="D185" s="79" t="inlineStr">
        <is>
          <t>VV</t>
        </is>
      </c>
      <c r="F185" s="80" t="inlineStr">
        <is>
          <t>predpoklad P-29: 3 zemniace tyče po 2 m na istiaca skriňa SR = 6,00 m</t>
        </is>
      </c>
      <c r="H185" s="101" t="n">
        <v>6</v>
      </c>
      <c r="AT185" s="1" t="inlineStr">
        <is>
          <t>VV</t>
        </is>
      </c>
      <c r="AU185" s="1" t="inlineStr">
        <is>
          <t>2</t>
        </is>
      </c>
      <c r="AV185" s="2" t="inlineStr">
        <is>
          <t>2</t>
        </is>
      </c>
      <c r="AW185" s="2" t="inlineStr">
        <is>
          <t>True</t>
        </is>
      </c>
      <c r="AX185" s="2" t="inlineStr">
        <is>
          <t>1</t>
        </is>
      </c>
      <c r="AY185" s="1" t="inlineStr">
        <is>
          <t>ROZPOCET</t>
        </is>
      </c>
    </row>
    <row r="186" ht="24" customHeight="1">
      <c r="C186" s="82" t="inlineStr">
        <is>
          <t>25</t>
        </is>
      </c>
      <c r="D186" s="82" t="inlineStr">
        <is>
          <t>M</t>
        </is>
      </c>
      <c r="E186" s="83" t="inlineStr">
        <is>
          <t>354410055700.S</t>
        </is>
      </c>
      <c r="F186" s="84" t="inlineStr">
        <is>
          <t>Tyč uzemňovacia FeZn označenie ZT, dĺžka 2 m</t>
        </is>
      </c>
      <c r="G186" s="85" t="inlineStr">
        <is>
          <t>ks</t>
        </is>
      </c>
      <c r="H186" s="102" t="n">
        <v>3</v>
      </c>
      <c r="I186" s="87" t="n">
        <v>25.14</v>
      </c>
      <c r="J186" s="87">
        <f>ROUND(I186*H186,2)</f>
        <v/>
      </c>
      <c r="K186" s="88" t="inlineStr">
        <is>
          <t>CENEKON 2026/02</t>
        </is>
      </c>
      <c r="N186" s="46" t="inlineStr">
        <is>
          <t>základná</t>
        </is>
      </c>
      <c r="O186" s="98" t="n">
        <v>0</v>
      </c>
      <c r="P186" s="98">
        <f>O186*H186</f>
        <v/>
      </c>
      <c r="Q186" s="98" t="n">
        <v>0.008800000000000001</v>
      </c>
      <c r="R186" s="98">
        <f>Q186*H186</f>
        <v/>
      </c>
      <c r="S186" s="98" t="n">
        <v>0</v>
      </c>
      <c r="T186" s="98">
        <f>S186*H186</f>
        <v/>
      </c>
      <c r="AR186" s="1" t="inlineStr">
        <is>
          <t>256</t>
        </is>
      </c>
      <c r="AT186" s="1" t="inlineStr">
        <is>
          <t>M</t>
        </is>
      </c>
      <c r="AU186" s="1" t="inlineStr">
        <is>
          <t>2</t>
        </is>
      </c>
      <c r="AY186" s="1" t="inlineStr">
        <is>
          <t>ROZPOCET</t>
        </is>
      </c>
      <c r="BE186" s="31">
        <f>IF(N186="základná",J186,0)</f>
        <v/>
      </c>
      <c r="BF186" s="31">
        <f>IF(N186="znížená",J186,0)</f>
        <v/>
      </c>
      <c r="BG186" s="31">
        <f>IF(N186="zákl. prenesená",J186,0)</f>
        <v/>
      </c>
      <c r="BH186" s="31">
        <f>IF(N186="zníž. prenesená",J186,0)</f>
        <v/>
      </c>
      <c r="BI186" s="31">
        <f>IF(N186="nulová",J186,0)</f>
        <v/>
      </c>
      <c r="BJ186" s="1" t="inlineStr">
        <is>
          <t>2</t>
        </is>
      </c>
      <c r="BK186" s="31">
        <f>ROUND(I186*H186,2)</f>
        <v/>
      </c>
      <c r="BL186" s="1" t="inlineStr">
        <is>
          <t>64</t>
        </is>
      </c>
      <c r="BM186" s="1" t="inlineStr">
        <is>
          <t>-1403051596</t>
        </is>
      </c>
    </row>
    <row r="187">
      <c r="D187" s="79" t="inlineStr">
        <is>
          <t>VV</t>
        </is>
      </c>
      <c r="F187" s="80" t="inlineStr">
        <is>
          <t>predpoklad P-29: 3 tyče po 2 m na istiaca skriňa SR = 3 ks</t>
        </is>
      </c>
      <c r="H187" s="101" t="n">
        <v>3</v>
      </c>
      <c r="AT187" s="1" t="inlineStr">
        <is>
          <t>VV</t>
        </is>
      </c>
      <c r="AU187" s="1" t="inlineStr">
        <is>
          <t>2</t>
        </is>
      </c>
      <c r="AV187" s="2" t="inlineStr">
        <is>
          <t>2</t>
        </is>
      </c>
      <c r="AW187" s="2" t="inlineStr">
        <is>
          <t>True</t>
        </is>
      </c>
      <c r="AX187" s="2" t="inlineStr">
        <is>
          <t>1</t>
        </is>
      </c>
      <c r="AY187" s="1" t="inlineStr">
        <is>
          <t>ROZPOCET</t>
        </is>
      </c>
    </row>
    <row r="188" ht="24" customHeight="1">
      <c r="C188" s="72" t="inlineStr">
        <is>
          <t>26</t>
        </is>
      </c>
      <c r="D188" s="72" t="inlineStr">
        <is>
          <t>K</t>
        </is>
      </c>
      <c r="E188" s="73" t="inlineStr">
        <is>
          <t>210220253.S</t>
        </is>
      </c>
      <c r="F188" s="74" t="inlineStr">
        <is>
          <t>Svorka FeZn uzemňovacia SR 03 - prepojenie zemniacich tyčí skrine SR (montáž)</t>
        </is>
      </c>
      <c r="G188" s="75" t="inlineStr">
        <is>
          <t>ks</t>
        </is>
      </c>
      <c r="H188" s="100" t="n">
        <v>3</v>
      </c>
      <c r="I188" s="77" t="n">
        <v>2.82</v>
      </c>
      <c r="J188" s="77">
        <f>ROUND(I188*H188,2)</f>
        <v/>
      </c>
      <c r="K188" s="78" t="inlineStr">
        <is>
          <t>CENEKON 2026/02</t>
        </is>
      </c>
      <c r="N188" s="46" t="inlineStr">
        <is>
          <t>základná</t>
        </is>
      </c>
      <c r="O188" s="98" t="n">
        <v>0</v>
      </c>
      <c r="P188" s="98">
        <f>O188*H188</f>
        <v/>
      </c>
      <c r="Q188" s="98" t="n">
        <v>0</v>
      </c>
      <c r="R188" s="98">
        <f>Q188*H188</f>
        <v/>
      </c>
      <c r="S188" s="98" t="n">
        <v>0</v>
      </c>
      <c r="T188" s="98">
        <f>S188*H188</f>
        <v/>
      </c>
      <c r="AR188" s="1" t="inlineStr">
        <is>
          <t>64</t>
        </is>
      </c>
      <c r="AT188" s="1" t="inlineStr">
        <is>
          <t>K</t>
        </is>
      </c>
      <c r="AU188" s="1" t="inlineStr">
        <is>
          <t>2</t>
        </is>
      </c>
      <c r="AY188" s="1" t="inlineStr">
        <is>
          <t>ROZPOCET</t>
        </is>
      </c>
      <c r="BE188" s="31">
        <f>IF(N188="základná",J188,0)</f>
        <v/>
      </c>
      <c r="BF188" s="31">
        <f>IF(N188="znížená",J188,0)</f>
        <v/>
      </c>
      <c r="BG188" s="31">
        <f>IF(N188="zákl. prenesená",J188,0)</f>
        <v/>
      </c>
      <c r="BH188" s="31">
        <f>IF(N188="zníž. prenesená",J188,0)</f>
        <v/>
      </c>
      <c r="BI188" s="31">
        <f>IF(N188="nulová",J188,0)</f>
        <v/>
      </c>
      <c r="BJ188" s="1" t="inlineStr">
        <is>
          <t>2</t>
        </is>
      </c>
      <c r="BK188" s="31">
        <f>ROUND(I188*H188,2)</f>
        <v/>
      </c>
      <c r="BL188" s="1" t="inlineStr">
        <is>
          <t>64</t>
        </is>
      </c>
      <c r="BM188" s="1" t="inlineStr">
        <is>
          <t>1701099027</t>
        </is>
      </c>
    </row>
    <row r="189">
      <c r="D189" s="79" t="inlineStr">
        <is>
          <t>VV</t>
        </is>
      </c>
      <c r="F189" s="80" t="inlineStr">
        <is>
          <t>1 svorka na zemniacu tyč x 3 tyče pri zariadení istiaca skriňa SR = 3 ks</t>
        </is>
      </c>
      <c r="H189" s="101" t="n">
        <v>3</v>
      </c>
      <c r="AT189" s="1" t="inlineStr">
        <is>
          <t>VV</t>
        </is>
      </c>
      <c r="AU189" s="1" t="inlineStr">
        <is>
          <t>2</t>
        </is>
      </c>
      <c r="AV189" s="2" t="inlineStr">
        <is>
          <t>2</t>
        </is>
      </c>
      <c r="AW189" s="2" t="inlineStr">
        <is>
          <t>True</t>
        </is>
      </c>
      <c r="AX189" s="2" t="inlineStr">
        <is>
          <t>1</t>
        </is>
      </c>
      <c r="AY189" s="1" t="inlineStr">
        <is>
          <t>ROZPOCET</t>
        </is>
      </c>
    </row>
    <row r="190" ht="24" customHeight="1">
      <c r="C190" s="82" t="inlineStr">
        <is>
          <t>27</t>
        </is>
      </c>
      <c r="D190" s="82" t="inlineStr">
        <is>
          <t>M</t>
        </is>
      </c>
      <c r="E190" s="83" t="inlineStr">
        <is>
          <t>354410001300.S</t>
        </is>
      </c>
      <c r="F190" s="84" t="inlineStr">
        <is>
          <t>Svorka FeZn uzemňovacia označenie SR 03 E</t>
        </is>
      </c>
      <c r="G190" s="85" t="inlineStr">
        <is>
          <t>ks</t>
        </is>
      </c>
      <c r="H190" s="102" t="n">
        <v>3</v>
      </c>
      <c r="I190" s="87" t="n">
        <v>0.96</v>
      </c>
      <c r="J190" s="87">
        <f>ROUND(I190*H190,2)</f>
        <v/>
      </c>
      <c r="K190" s="88" t="inlineStr">
        <is>
          <t>CENEKON 2026/02</t>
        </is>
      </c>
      <c r="N190" s="46" t="inlineStr">
        <is>
          <t>základná</t>
        </is>
      </c>
      <c r="O190" s="98" t="n">
        <v>0</v>
      </c>
      <c r="P190" s="98">
        <f>O190*H190</f>
        <v/>
      </c>
      <c r="Q190" s="98" t="n">
        <v>0.00015</v>
      </c>
      <c r="R190" s="98">
        <f>Q190*H190</f>
        <v/>
      </c>
      <c r="S190" s="98" t="n">
        <v>0</v>
      </c>
      <c r="T190" s="98">
        <f>S190*H190</f>
        <v/>
      </c>
      <c r="AR190" s="1" t="inlineStr">
        <is>
          <t>256</t>
        </is>
      </c>
      <c r="AT190" s="1" t="inlineStr">
        <is>
          <t>M</t>
        </is>
      </c>
      <c r="AU190" s="1" t="inlineStr">
        <is>
          <t>2</t>
        </is>
      </c>
      <c r="AY190" s="1" t="inlineStr">
        <is>
          <t>ROZPOCET</t>
        </is>
      </c>
      <c r="BE190" s="31">
        <f>IF(N190="základná",J190,0)</f>
        <v/>
      </c>
      <c r="BF190" s="31">
        <f>IF(N190="znížená",J190,0)</f>
        <v/>
      </c>
      <c r="BG190" s="31">
        <f>IF(N190="zákl. prenesená",J190,0)</f>
        <v/>
      </c>
      <c r="BH190" s="31">
        <f>IF(N190="zníž. prenesená",J190,0)</f>
        <v/>
      </c>
      <c r="BI190" s="31">
        <f>IF(N190="nulová",J190,0)</f>
        <v/>
      </c>
      <c r="BJ190" s="1" t="inlineStr">
        <is>
          <t>2</t>
        </is>
      </c>
      <c r="BK190" s="31">
        <f>ROUND(I190*H190,2)</f>
        <v/>
      </c>
      <c r="BL190" s="1" t="inlineStr">
        <is>
          <t>64</t>
        </is>
      </c>
      <c r="BM190" s="1" t="inlineStr">
        <is>
          <t>-537603078</t>
        </is>
      </c>
    </row>
    <row r="191">
      <c r="D191" s="79" t="inlineStr">
        <is>
          <t>VV</t>
        </is>
      </c>
      <c r="F191" s="80" t="inlineStr">
        <is>
          <t>1 svorka na zemniacu tyč x 3 tyče pri zariadení istiaca skriňa SR = 3 ks</t>
        </is>
      </c>
      <c r="H191" s="101" t="n">
        <v>3</v>
      </c>
      <c r="AT191" s="1" t="inlineStr">
        <is>
          <t>VV</t>
        </is>
      </c>
      <c r="AU191" s="1" t="inlineStr">
        <is>
          <t>2</t>
        </is>
      </c>
      <c r="AV191" s="2" t="inlineStr">
        <is>
          <t>2</t>
        </is>
      </c>
      <c r="AW191" s="2" t="inlineStr">
        <is>
          <t>True</t>
        </is>
      </c>
      <c r="AX191" s="2" t="inlineStr">
        <is>
          <t>1</t>
        </is>
      </c>
      <c r="AY191" s="1" t="inlineStr">
        <is>
          <t>ROZPOCET</t>
        </is>
      </c>
    </row>
    <row r="192" ht="36" customHeight="1">
      <c r="C192" s="72" t="inlineStr">
        <is>
          <t>28</t>
        </is>
      </c>
      <c r="D192" s="72" t="inlineStr">
        <is>
          <t>K</t>
        </is>
      </c>
      <c r="E192" s="73" t="inlineStr">
        <is>
          <t>210969618.S</t>
        </is>
      </c>
      <c r="F192" s="74" t="inlineStr">
        <is>
          <t>Demontáž jestvujúceho hliníkového silového kábla NAYY 0,6/1 kV 4x240 mm2 uloženého pevne v zemi vrátane odpojenia a odovzdania kovu na recykláciu</t>
        </is>
      </c>
      <c r="G192" s="75" t="inlineStr">
        <is>
          <t>m</t>
        </is>
      </c>
      <c r="H192" s="100" t="n">
        <v>40</v>
      </c>
      <c r="I192" s="77" t="n">
        <v>4.31</v>
      </c>
      <c r="J192" s="77">
        <f>ROUND(I192*H192,2)</f>
        <v/>
      </c>
      <c r="K192" s="78" t="inlineStr">
        <is>
          <t>CENEKON 2026/02</t>
        </is>
      </c>
      <c r="N192" s="46" t="inlineStr">
        <is>
          <t>základná</t>
        </is>
      </c>
      <c r="O192" s="98" t="n">
        <v>0</v>
      </c>
      <c r="P192" s="98">
        <f>O192*H192</f>
        <v/>
      </c>
      <c r="Q192" s="98" t="n">
        <v>0</v>
      </c>
      <c r="R192" s="98">
        <f>Q192*H192</f>
        <v/>
      </c>
      <c r="S192" s="98" t="n">
        <v>0.00517</v>
      </c>
      <c r="T192" s="98">
        <f>S192*H192</f>
        <v/>
      </c>
      <c r="AR192" s="1" t="inlineStr">
        <is>
          <t>64</t>
        </is>
      </c>
      <c r="AT192" s="1" t="inlineStr">
        <is>
          <t>K</t>
        </is>
      </c>
      <c r="AU192" s="1" t="inlineStr">
        <is>
          <t>2</t>
        </is>
      </c>
      <c r="AY192" s="1" t="inlineStr">
        <is>
          <t>ROZPOCET</t>
        </is>
      </c>
      <c r="BE192" s="31">
        <f>IF(N192="základná",J192,0)</f>
        <v/>
      </c>
      <c r="BF192" s="31">
        <f>IF(N192="znížená",J192,0)</f>
        <v/>
      </c>
      <c r="BG192" s="31">
        <f>IF(N192="zákl. prenesená",J192,0)</f>
        <v/>
      </c>
      <c r="BH192" s="31">
        <f>IF(N192="zníž. prenesená",J192,0)</f>
        <v/>
      </c>
      <c r="BI192" s="31">
        <f>IF(N192="nulová",J192,0)</f>
        <v/>
      </c>
      <c r="BJ192" s="1" t="inlineStr">
        <is>
          <t>2</t>
        </is>
      </c>
      <c r="BK192" s="31">
        <f>ROUND(I192*H192,2)</f>
        <v/>
      </c>
      <c r="BL192" s="1" t="inlineStr">
        <is>
          <t>64</t>
        </is>
      </c>
      <c r="BM192" s="1" t="inlineStr">
        <is>
          <t>1815565538</t>
        </is>
      </c>
    </row>
    <row r="193">
      <c r="D193" s="79" t="inlineStr">
        <is>
          <t>VV</t>
        </is>
      </c>
      <c r="F193" s="80" t="inlineStr">
        <is>
          <t>jestvujúce distribučné vedenie medzi TS a skriňou SR</t>
        </is>
      </c>
      <c r="AT193" s="1" t="inlineStr">
        <is>
          <t>VV</t>
        </is>
      </c>
      <c r="AU193" s="1" t="inlineStr">
        <is>
          <t>2</t>
        </is>
      </c>
      <c r="AV193" s="2" t="inlineStr">
        <is>
          <t>2</t>
        </is>
      </c>
      <c r="AW193" s="2" t="inlineStr">
        <is>
          <t>True</t>
        </is>
      </c>
      <c r="AX193" s="2" t="inlineStr">
        <is>
          <t>0</t>
        </is>
      </c>
      <c r="AY193" s="1" t="inlineStr">
        <is>
          <t>ROZPOCET</t>
        </is>
      </c>
    </row>
    <row r="194">
      <c r="D194" s="79" t="inlineStr">
        <is>
          <t>VV</t>
        </is>
      </c>
      <c r="F194" s="80" t="inlineStr">
        <is>
          <t>2 paralelné káble x 20,00 m = 40,00</t>
        </is>
      </c>
      <c r="H194" s="101" t="n">
        <v>40</v>
      </c>
      <c r="AT194" s="1" t="inlineStr">
        <is>
          <t>VV</t>
        </is>
      </c>
      <c r="AU194" s="1" t="inlineStr">
        <is>
          <t>2</t>
        </is>
      </c>
      <c r="AV194" s="2" t="inlineStr">
        <is>
          <t>2</t>
        </is>
      </c>
      <c r="AW194" s="2" t="inlineStr">
        <is>
          <t>True</t>
        </is>
      </c>
      <c r="AX194" s="2" t="inlineStr">
        <is>
          <t>1</t>
        </is>
      </c>
      <c r="AY194" s="1" t="inlineStr">
        <is>
          <t>ROZPOCET</t>
        </is>
      </c>
    </row>
    <row r="195" ht="48" customHeight="1">
      <c r="C195" s="72" t="inlineStr">
        <is>
          <t>29</t>
        </is>
      </c>
      <c r="D195" s="72" t="inlineStr">
        <is>
          <t>K</t>
        </is>
      </c>
      <c r="E195" s="73" t="inlineStr">
        <is>
          <t>210962907.S</t>
        </is>
      </c>
      <c r="F195" s="74" t="inlineStr">
        <is>
          <t>Demontáž jestvujúcej rozpájacej a istiacej plastovej skrine SR osadenej na fasáde objektu, vrátane vnútorného elektrického vybavenia a nosnej konštrukcie</t>
        </is>
      </c>
      <c r="G195" s="75" t="inlineStr">
        <is>
          <t>ks</t>
        </is>
      </c>
      <c r="H195" s="100" t="n">
        <v>1</v>
      </c>
      <c r="I195" s="77" t="n">
        <v>22.32</v>
      </c>
      <c r="J195" s="77">
        <f>ROUND(I195*H195,2)</f>
        <v/>
      </c>
      <c r="K195" s="78" t="inlineStr">
        <is>
          <t>CENEKON 2026/02</t>
        </is>
      </c>
      <c r="N195" s="46" t="inlineStr">
        <is>
          <t>základná</t>
        </is>
      </c>
      <c r="O195" s="98" t="n">
        <v>0</v>
      </c>
      <c r="P195" s="98">
        <f>O195*H195</f>
        <v/>
      </c>
      <c r="Q195" s="98" t="n">
        <v>0</v>
      </c>
      <c r="R195" s="98">
        <f>Q195*H195</f>
        <v/>
      </c>
      <c r="S195" s="98" t="n">
        <v>0.04</v>
      </c>
      <c r="T195" s="98">
        <f>S195*H195</f>
        <v/>
      </c>
      <c r="AR195" s="1" t="inlineStr">
        <is>
          <t>64</t>
        </is>
      </c>
      <c r="AT195" s="1" t="inlineStr">
        <is>
          <t>K</t>
        </is>
      </c>
      <c r="AU195" s="1" t="inlineStr">
        <is>
          <t>2</t>
        </is>
      </c>
      <c r="AY195" s="1" t="inlineStr">
        <is>
          <t>ROZPOCET</t>
        </is>
      </c>
      <c r="BE195" s="31">
        <f>IF(N195="základná",J195,0)</f>
        <v/>
      </c>
      <c r="BF195" s="31">
        <f>IF(N195="znížená",J195,0)</f>
        <v/>
      </c>
      <c r="BG195" s="31">
        <f>IF(N195="zákl. prenesená",J195,0)</f>
        <v/>
      </c>
      <c r="BH195" s="31">
        <f>IF(N195="zníž. prenesená",J195,0)</f>
        <v/>
      </c>
      <c r="BI195" s="31">
        <f>IF(N195="nulová",J195,0)</f>
        <v/>
      </c>
      <c r="BJ195" s="1" t="inlineStr">
        <is>
          <t>2</t>
        </is>
      </c>
      <c r="BK195" s="31">
        <f>ROUND(I195*H195,2)</f>
        <v/>
      </c>
      <c r="BL195" s="1" t="inlineStr">
        <is>
          <t>64</t>
        </is>
      </c>
      <c r="BM195" s="1" t="inlineStr">
        <is>
          <t>682547778</t>
        </is>
      </c>
    </row>
    <row r="196">
      <c r="D196" s="79" t="inlineStr">
        <is>
          <t>VV</t>
        </is>
      </c>
      <c r="F196" s="80" t="inlineStr">
        <is>
          <t>jestvujúca istiaca a rozpojovacia skriňa SR, 1 ks</t>
        </is>
      </c>
      <c r="H196" s="101" t="n">
        <v>1</v>
      </c>
      <c r="AT196" s="1" t="inlineStr">
        <is>
          <t>VV</t>
        </is>
      </c>
      <c r="AU196" s="1" t="inlineStr">
        <is>
          <t>2</t>
        </is>
      </c>
      <c r="AV196" s="2" t="inlineStr">
        <is>
          <t>2</t>
        </is>
      </c>
      <c r="AW196" s="2" t="inlineStr">
        <is>
          <t>True</t>
        </is>
      </c>
      <c r="AX196" s="2" t="inlineStr">
        <is>
          <t>1</t>
        </is>
      </c>
      <c r="AY196" s="1" t="inlineStr">
        <is>
          <t>ROZPOCET</t>
        </is>
      </c>
    </row>
    <row r="197" ht="22.8" customHeight="1">
      <c r="D197" s="67" t="inlineStr">
        <is>
          <t>D</t>
        </is>
      </c>
      <c r="E197" s="70" t="inlineStr">
        <is>
          <t>46-M</t>
        </is>
      </c>
      <c r="F197" s="70" t="inlineStr">
        <is>
          <t>Zemné práce pri montážach</t>
        </is>
      </c>
      <c r="J197" s="71">
        <f>BK197</f>
        <v/>
      </c>
      <c r="P197" s="98">
        <f>SUM(P198:P206)</f>
        <v/>
      </c>
      <c r="R197" s="98">
        <f>SUM(R198:R206)</f>
        <v/>
      </c>
      <c r="T197" s="98">
        <f>SUM(T198:T206)</f>
        <v/>
      </c>
      <c r="AR197" s="1" t="inlineStr">
        <is>
          <t>3</t>
        </is>
      </c>
      <c r="AT197" s="46" t="inlineStr">
        <is>
          <t>D</t>
        </is>
      </c>
      <c r="AU197" s="46" t="inlineStr">
        <is>
          <t>1</t>
        </is>
      </c>
      <c r="AY197" s="1" t="inlineStr">
        <is>
          <t>ROZPOCET</t>
        </is>
      </c>
      <c r="BK197" s="31">
        <f>SUM(BK198:BK206)</f>
        <v/>
      </c>
    </row>
    <row r="198" ht="24" customHeight="1">
      <c r="C198" s="72" t="inlineStr">
        <is>
          <t>30</t>
        </is>
      </c>
      <c r="D198" s="72" t="inlineStr">
        <is>
          <t>K</t>
        </is>
      </c>
      <c r="E198" s="73" t="inlineStr">
        <is>
          <t>460202153.S</t>
        </is>
      </c>
      <c r="F198" s="74" t="inlineStr">
        <is>
          <t>Hĺbenie káblovej ryhy strojne 35 cm širokej a 70 cm hlbokej, v zemine triedy 3</t>
        </is>
      </c>
      <c r="G198" s="75" t="inlineStr">
        <is>
          <t>m</t>
        </is>
      </c>
      <c r="H198" s="100" t="n">
        <v>79.2</v>
      </c>
      <c r="I198" s="77" t="n">
        <v>10.61</v>
      </c>
      <c r="J198" s="77">
        <f>ROUND(I198*H198,2)</f>
        <v/>
      </c>
      <c r="K198" s="78" t="inlineStr">
        <is>
          <t>CENEKON 2026/02</t>
        </is>
      </c>
      <c r="N198" s="46" t="inlineStr">
        <is>
          <t>základná</t>
        </is>
      </c>
      <c r="O198" s="98" t="n">
        <v>0</v>
      </c>
      <c r="P198" s="98">
        <f>O198*H198</f>
        <v/>
      </c>
      <c r="Q198" s="98" t="n">
        <v>0</v>
      </c>
      <c r="R198" s="98">
        <f>Q198*H198</f>
        <v/>
      </c>
      <c r="S198" s="98" t="n">
        <v>0</v>
      </c>
      <c r="T198" s="98">
        <f>S198*H198</f>
        <v/>
      </c>
      <c r="AR198" s="1" t="inlineStr">
        <is>
          <t>64</t>
        </is>
      </c>
      <c r="AT198" s="1" t="inlineStr">
        <is>
          <t>K</t>
        </is>
      </c>
      <c r="AU198" s="1" t="inlineStr">
        <is>
          <t>2</t>
        </is>
      </c>
      <c r="AY198" s="1" t="inlineStr">
        <is>
          <t>ROZPOCET</t>
        </is>
      </c>
      <c r="BE198" s="31">
        <f>IF(N198="základná",J198,0)</f>
        <v/>
      </c>
      <c r="BF198" s="31">
        <f>IF(N198="znížená",J198,0)</f>
        <v/>
      </c>
      <c r="BG198" s="31">
        <f>IF(N198="zákl. prenesená",J198,0)</f>
        <v/>
      </c>
      <c r="BH198" s="31">
        <f>IF(N198="zníž. prenesená",J198,0)</f>
        <v/>
      </c>
      <c r="BI198" s="31">
        <f>IF(N198="nulová",J198,0)</f>
        <v/>
      </c>
      <c r="BJ198" s="1" t="inlineStr">
        <is>
          <t>2</t>
        </is>
      </c>
      <c r="BK198" s="31">
        <f>ROUND(I198*H198,2)</f>
        <v/>
      </c>
      <c r="BL198" s="1" t="inlineStr">
        <is>
          <t>64</t>
        </is>
      </c>
      <c r="BM198" s="1" t="inlineStr">
        <is>
          <t>-1639131766</t>
        </is>
      </c>
    </row>
    <row r="199">
      <c r="D199" s="79" t="inlineStr">
        <is>
          <t>VV</t>
        </is>
      </c>
      <c r="F199" s="80" t="inlineStr">
        <is>
          <t>trasy: distribučné vedenie 20,00 + prípojka 28,00 + nový úsek 40,00 = 88,00 m</t>
        </is>
      </c>
      <c r="AT199" s="1" t="inlineStr">
        <is>
          <t>VV</t>
        </is>
      </c>
      <c r="AU199" s="1" t="inlineStr">
        <is>
          <t>2</t>
        </is>
      </c>
      <c r="AV199" s="2" t="inlineStr">
        <is>
          <t>2</t>
        </is>
      </c>
      <c r="AW199" s="2" t="inlineStr">
        <is>
          <t>True</t>
        </is>
      </c>
      <c r="AX199" s="2" t="inlineStr">
        <is>
          <t>0</t>
        </is>
      </c>
      <c r="AY199" s="1" t="inlineStr">
        <is>
          <t>ROZPOCET</t>
        </is>
      </c>
    </row>
    <row r="200">
      <c r="D200" s="79" t="inlineStr">
        <is>
          <t>VV</t>
        </is>
      </c>
      <c r="F200" s="80" t="inlineStr">
        <is>
          <t>strojne 90 %: 88,00 x 0,90 = 79,20 m</t>
        </is>
      </c>
      <c r="H200" s="101" t="n">
        <v>79.2</v>
      </c>
      <c r="AT200" s="1" t="inlineStr">
        <is>
          <t>VV</t>
        </is>
      </c>
      <c r="AU200" s="1" t="inlineStr">
        <is>
          <t>2</t>
        </is>
      </c>
      <c r="AV200" s="2" t="inlineStr">
        <is>
          <t>2</t>
        </is>
      </c>
      <c r="AW200" s="2" t="inlineStr">
        <is>
          <t>True</t>
        </is>
      </c>
      <c r="AX200" s="2" t="inlineStr">
        <is>
          <t>1</t>
        </is>
      </c>
      <c r="AY200" s="1" t="inlineStr">
        <is>
          <t>ROZPOCET</t>
        </is>
      </c>
    </row>
    <row r="201" ht="24" customHeight="1">
      <c r="C201" s="72" t="inlineStr">
        <is>
          <t>31</t>
        </is>
      </c>
      <c r="D201" s="72" t="inlineStr">
        <is>
          <t>K</t>
        </is>
      </c>
      <c r="E201" s="73" t="inlineStr">
        <is>
          <t>460420321.S</t>
        </is>
      </c>
      <c r="F201" s="74" t="inlineStr">
        <is>
          <t>Zriadenie káblového lôžka z preosiatej zeminy so zakrytím betónovými doskami 50x15x4 cm</t>
        </is>
      </c>
      <c r="G201" s="75" t="inlineStr">
        <is>
          <t>m</t>
        </is>
      </c>
      <c r="H201" s="100" t="n">
        <v>88</v>
      </c>
      <c r="I201" s="77" t="n">
        <v>2.67</v>
      </c>
      <c r="J201" s="77">
        <f>ROUND(I201*H201,2)</f>
        <v/>
      </c>
      <c r="K201" s="78" t="inlineStr">
        <is>
          <t>CENEKON 2026/02</t>
        </is>
      </c>
      <c r="N201" s="46" t="inlineStr">
        <is>
          <t>základná</t>
        </is>
      </c>
      <c r="O201" s="98" t="n">
        <v>0</v>
      </c>
      <c r="P201" s="98">
        <f>O201*H201</f>
        <v/>
      </c>
      <c r="Q201" s="98" t="n">
        <v>0</v>
      </c>
      <c r="R201" s="98">
        <f>Q201*H201</f>
        <v/>
      </c>
      <c r="S201" s="98" t="n">
        <v>0</v>
      </c>
      <c r="T201" s="98">
        <f>S201*H201</f>
        <v/>
      </c>
      <c r="AR201" s="1" t="inlineStr">
        <is>
          <t>64</t>
        </is>
      </c>
      <c r="AT201" s="1" t="inlineStr">
        <is>
          <t>K</t>
        </is>
      </c>
      <c r="AU201" s="1" t="inlineStr">
        <is>
          <t>2</t>
        </is>
      </c>
      <c r="AY201" s="1" t="inlineStr">
        <is>
          <t>ROZPOCET</t>
        </is>
      </c>
      <c r="BE201" s="31">
        <f>IF(N201="základná",J201,0)</f>
        <v/>
      </c>
      <c r="BF201" s="31">
        <f>IF(N201="znížená",J201,0)</f>
        <v/>
      </c>
      <c r="BG201" s="31">
        <f>IF(N201="zákl. prenesená",J201,0)</f>
        <v/>
      </c>
      <c r="BH201" s="31">
        <f>IF(N201="zníž. prenesená",J201,0)</f>
        <v/>
      </c>
      <c r="BI201" s="31">
        <f>IF(N201="nulová",J201,0)</f>
        <v/>
      </c>
      <c r="BJ201" s="1" t="inlineStr">
        <is>
          <t>2</t>
        </is>
      </c>
      <c r="BK201" s="31">
        <f>ROUND(I201*H201,2)</f>
        <v/>
      </c>
      <c r="BL201" s="1" t="inlineStr">
        <is>
          <t>64</t>
        </is>
      </c>
      <c r="BM201" s="1" t="inlineStr">
        <is>
          <t>-886027731</t>
        </is>
      </c>
    </row>
    <row r="202">
      <c r="D202" s="79" t="inlineStr">
        <is>
          <t>VV</t>
        </is>
      </c>
      <c r="F202" s="80" t="inlineStr">
        <is>
          <t>zhodné s dĺžkou káblovej ryhy = 88,00 m</t>
        </is>
      </c>
      <c r="H202" s="101" t="n">
        <v>88</v>
      </c>
      <c r="AT202" s="1" t="inlineStr">
        <is>
          <t>VV</t>
        </is>
      </c>
      <c r="AU202" s="1" t="inlineStr">
        <is>
          <t>2</t>
        </is>
      </c>
      <c r="AV202" s="2" t="inlineStr">
        <is>
          <t>2</t>
        </is>
      </c>
      <c r="AW202" s="2" t="inlineStr">
        <is>
          <t>True</t>
        </is>
      </c>
      <c r="AX202" s="2" t="inlineStr">
        <is>
          <t>1</t>
        </is>
      </c>
      <c r="AY202" s="1" t="inlineStr">
        <is>
          <t>ROZPOCET</t>
        </is>
      </c>
    </row>
    <row r="203" ht="36" customHeight="1">
      <c r="C203" s="72" t="inlineStr">
        <is>
          <t>32</t>
        </is>
      </c>
      <c r="D203" s="72" t="inlineStr">
        <is>
          <t>K</t>
        </is>
      </c>
      <c r="E203" s="73" t="inlineStr">
        <is>
          <t>460560153.S</t>
        </is>
      </c>
      <c r="F203" s="74" t="inlineStr">
        <is>
          <t>Ručný zásyp nezapaženej káblovej ryhy bez zhutnenia zeminy, 35 cm širokej, 70 cm hlbokej v hornine tr. 3</t>
        </is>
      </c>
      <c r="G203" s="75" t="inlineStr">
        <is>
          <t>m</t>
        </is>
      </c>
      <c r="H203" s="100" t="n">
        <v>88</v>
      </c>
      <c r="I203" s="77" t="n">
        <v>3.03</v>
      </c>
      <c r="J203" s="77">
        <f>ROUND(I203*H203,2)</f>
        <v/>
      </c>
      <c r="K203" s="78" t="inlineStr">
        <is>
          <t>CENEKON 2026/02</t>
        </is>
      </c>
      <c r="N203" s="46" t="inlineStr">
        <is>
          <t>základná</t>
        </is>
      </c>
      <c r="O203" s="98" t="n">
        <v>0</v>
      </c>
      <c r="P203" s="98">
        <f>O203*H203</f>
        <v/>
      </c>
      <c r="Q203" s="98" t="n">
        <v>0</v>
      </c>
      <c r="R203" s="98">
        <f>Q203*H203</f>
        <v/>
      </c>
      <c r="S203" s="98" t="n">
        <v>0</v>
      </c>
      <c r="T203" s="98">
        <f>S203*H203</f>
        <v/>
      </c>
      <c r="AR203" s="1" t="inlineStr">
        <is>
          <t>64</t>
        </is>
      </c>
      <c r="AT203" s="1" t="inlineStr">
        <is>
          <t>K</t>
        </is>
      </c>
      <c r="AU203" s="1" t="inlineStr">
        <is>
          <t>2</t>
        </is>
      </c>
      <c r="AY203" s="1" t="inlineStr">
        <is>
          <t>ROZPOCET</t>
        </is>
      </c>
      <c r="BE203" s="31">
        <f>IF(N203="základná",J203,0)</f>
        <v/>
      </c>
      <c r="BF203" s="31">
        <f>IF(N203="znížená",J203,0)</f>
        <v/>
      </c>
      <c r="BG203" s="31">
        <f>IF(N203="zákl. prenesená",J203,0)</f>
        <v/>
      </c>
      <c r="BH203" s="31">
        <f>IF(N203="zníž. prenesená",J203,0)</f>
        <v/>
      </c>
      <c r="BI203" s="31">
        <f>IF(N203="nulová",J203,0)</f>
        <v/>
      </c>
      <c r="BJ203" s="1" t="inlineStr">
        <is>
          <t>2</t>
        </is>
      </c>
      <c r="BK203" s="31">
        <f>ROUND(I203*H203,2)</f>
        <v/>
      </c>
      <c r="BL203" s="1" t="inlineStr">
        <is>
          <t>64</t>
        </is>
      </c>
      <c r="BM203" s="1" t="inlineStr">
        <is>
          <t>-643431612</t>
        </is>
      </c>
    </row>
    <row r="204">
      <c r="D204" s="79" t="inlineStr">
        <is>
          <t>VV</t>
        </is>
      </c>
      <c r="F204" s="80" t="inlineStr">
        <is>
          <t>zhodné s dĺžkou káblovej ryhy = 88,00 m</t>
        </is>
      </c>
      <c r="H204" s="101" t="n">
        <v>88</v>
      </c>
      <c r="AT204" s="1" t="inlineStr">
        <is>
          <t>VV</t>
        </is>
      </c>
      <c r="AU204" s="1" t="inlineStr">
        <is>
          <t>2</t>
        </is>
      </c>
      <c r="AV204" s="2" t="inlineStr">
        <is>
          <t>2</t>
        </is>
      </c>
      <c r="AW204" s="2" t="inlineStr">
        <is>
          <t>True</t>
        </is>
      </c>
      <c r="AX204" s="2" t="inlineStr">
        <is>
          <t>1</t>
        </is>
      </c>
      <c r="AY204" s="1" t="inlineStr">
        <is>
          <t>ROZPOCET</t>
        </is>
      </c>
    </row>
    <row r="205" ht="36" customHeight="1">
      <c r="C205" s="72" t="inlineStr">
        <is>
          <t>33</t>
        </is>
      </c>
      <c r="D205" s="72" t="inlineStr">
        <is>
          <t>K</t>
        </is>
      </c>
      <c r="E205" s="73" t="inlineStr">
        <is>
          <t>460200153.S</t>
        </is>
      </c>
      <c r="F205" s="74" t="inlineStr">
        <is>
          <t>Hĺbenie káblovej ryhy ručne 35 cm širokej a 70 cm hlbokej, v zemine triedy 3 - úseky v súbehu a križovaní s inžinierskymi sieťami</t>
        </is>
      </c>
      <c r="G205" s="75" t="inlineStr">
        <is>
          <t>m</t>
        </is>
      </c>
      <c r="H205" s="100" t="n">
        <v>8.800000000000001</v>
      </c>
      <c r="I205" s="77" t="n">
        <v>22.25</v>
      </c>
      <c r="J205" s="77">
        <f>ROUND(I205*H205,2)</f>
        <v/>
      </c>
      <c r="K205" s="78" t="inlineStr">
        <is>
          <t>CENEKON 2026/02</t>
        </is>
      </c>
      <c r="N205" s="46" t="inlineStr">
        <is>
          <t>základná</t>
        </is>
      </c>
      <c r="O205" s="98" t="n">
        <v>0</v>
      </c>
      <c r="P205" s="98">
        <f>O205*H205</f>
        <v/>
      </c>
      <c r="Q205" s="98" t="n">
        <v>0</v>
      </c>
      <c r="R205" s="98">
        <f>Q205*H205</f>
        <v/>
      </c>
      <c r="S205" s="98" t="n">
        <v>0</v>
      </c>
      <c r="T205" s="98">
        <f>S205*H205</f>
        <v/>
      </c>
      <c r="AR205" s="1" t="inlineStr">
        <is>
          <t>64</t>
        </is>
      </c>
      <c r="AT205" s="1" t="inlineStr">
        <is>
          <t>K</t>
        </is>
      </c>
      <c r="AU205" s="1" t="inlineStr">
        <is>
          <t>2</t>
        </is>
      </c>
      <c r="AY205" s="1" t="inlineStr">
        <is>
          <t>ROZPOCET</t>
        </is>
      </c>
      <c r="BE205" s="31">
        <f>IF(N205="základná",J205,0)</f>
        <v/>
      </c>
      <c r="BF205" s="31">
        <f>IF(N205="znížená",J205,0)</f>
        <v/>
      </c>
      <c r="BG205" s="31">
        <f>IF(N205="zákl. prenesená",J205,0)</f>
        <v/>
      </c>
      <c r="BH205" s="31">
        <f>IF(N205="zníž. prenesená",J205,0)</f>
        <v/>
      </c>
      <c r="BI205" s="31">
        <f>IF(N205="nulová",J205,0)</f>
        <v/>
      </c>
      <c r="BJ205" s="1" t="inlineStr">
        <is>
          <t>2</t>
        </is>
      </c>
      <c r="BK205" s="31">
        <f>ROUND(I205*H205,2)</f>
        <v/>
      </c>
      <c r="BL205" s="1" t="inlineStr">
        <is>
          <t>64</t>
        </is>
      </c>
      <c r="BM205" s="1" t="inlineStr">
        <is>
          <t>-193120121</t>
        </is>
      </c>
    </row>
    <row r="206">
      <c r="D206" s="79" t="inlineStr">
        <is>
          <t>VV</t>
        </is>
      </c>
      <c r="F206" s="80" t="inlineStr">
        <is>
          <t>ručne v súbehu so sieťami 10 %: 88,00 x 0,10 = 8,80 m</t>
        </is>
      </c>
      <c r="H206" s="101" t="n">
        <v>8.800000000000001</v>
      </c>
      <c r="AT206" s="1" t="inlineStr">
        <is>
          <t>VV</t>
        </is>
      </c>
      <c r="AU206" s="1" t="inlineStr">
        <is>
          <t>2</t>
        </is>
      </c>
      <c r="AV206" s="2" t="inlineStr">
        <is>
          <t>2</t>
        </is>
      </c>
      <c r="AW206" s="2" t="inlineStr">
        <is>
          <t>True</t>
        </is>
      </c>
      <c r="AX206" s="2" t="inlineStr">
        <is>
          <t>1</t>
        </is>
      </c>
      <c r="AY206" s="1" t="inlineStr">
        <is>
          <t>ROZPOCET</t>
        </is>
      </c>
    </row>
  </sheetData>
  <mergeCells count="9">
    <mergeCell ref="E18:H18"/>
    <mergeCell ref="E9:H9"/>
    <mergeCell ref="E114:H114"/>
    <mergeCell ref="L2:V2"/>
    <mergeCell ref="E85:H85"/>
    <mergeCell ref="E7:H7"/>
    <mergeCell ref="E87:H87"/>
    <mergeCell ref="E112:H112"/>
    <mergeCell ref="E27:H27"/>
  </mergeCells>
  <pageMargins left="0.75" right="0.75" top="1" bottom="1" header="0.5" footer="0.5"/>
  <pageSetup orientation="portrait" paperSize="9" fitToHeight="100"/>
</worksheet>
</file>

<file path=xl/worksheets/sheet4.xml><?xml version="1.0" encoding="utf-8"?>
<worksheet xmlns="http://schemas.openxmlformats.org/spreadsheetml/2006/main">
  <sheetPr>
    <outlinePr summaryBelow="1" summaryRight="1"/>
    <pageSetUpPr/>
  </sheetPr>
  <dimension ref="A1:BM483"/>
  <sheetViews>
    <sheetView showGridLines="0" workbookViewId="0">
      <selection activeCell="A1" sqref="A1"/>
    </sheetView>
  </sheetViews>
  <sheetFormatPr baseColWidth="8" defaultRowHeight="15"/>
  <cols>
    <col width="8.33" customWidth="1" min="1" max="1"/>
    <col width="1.17" customWidth="1" min="2" max="2"/>
    <col width="4.16" customWidth="1" min="3" max="3"/>
    <col width="4.33" customWidth="1" min="4" max="4"/>
    <col width="17.16" customWidth="1" min="5" max="5"/>
    <col width="50.83" customWidth="1" min="6" max="6"/>
    <col width="7.5" customWidth="1" min="7" max="7"/>
    <col width="14" customWidth="1" min="8" max="8"/>
    <col width="15.83" customWidth="1" min="9" max="9"/>
    <col width="22.33" customWidth="1" min="10" max="10"/>
    <col hidden="1" width="22.33" customWidth="1" min="11" max="11"/>
    <col width="9.33" customWidth="1" min="12" max="12"/>
    <col hidden="1" width="10.83" customWidth="1" min="13" max="13"/>
    <col hidden="1" width="9.33" customWidth="1" min="14" max="14"/>
    <col hidden="1" width="14.17" customWidth="1" min="15" max="15"/>
    <col hidden="1" width="14.17" customWidth="1" min="16" max="16"/>
    <col hidden="1" width="14.17" customWidth="1" min="17" max="17"/>
    <col hidden="1" width="14.17" customWidth="1" min="18" max="18"/>
    <col hidden="1" width="14.17" customWidth="1" min="19" max="19"/>
    <col hidden="1" width="14.17" customWidth="1" min="20" max="20"/>
    <col hidden="1" width="16.33" customWidth="1" min="21" max="21"/>
    <col hidden="1" width="9.33" customWidth="1" min="44" max="44"/>
    <col hidden="1" width="9.33" customWidth="1" min="45" max="45"/>
    <col hidden="1" width="9.33" customWidth="1" min="46" max="46"/>
    <col hidden="1" width="9.33" customWidth="1" min="47" max="47"/>
    <col hidden="1" width="9.33" customWidth="1" min="48" max="48"/>
    <col hidden="1" width="9.33" customWidth="1" min="49" max="49"/>
    <col hidden="1" width="9.33" customWidth="1" min="50" max="50"/>
    <col hidden="1" width="9.33" customWidth="1" min="51" max="51"/>
    <col hidden="1" width="9.33" customWidth="1" min="52" max="52"/>
    <col hidden="1" width="9.33" customWidth="1" min="53" max="53"/>
    <col hidden="1" width="9.33" customWidth="1" min="54" max="54"/>
    <col hidden="1" width="9.33" customWidth="1" min="55" max="55"/>
    <col hidden="1" width="9.33" customWidth="1" min="56" max="56"/>
    <col hidden="1" width="9.33" customWidth="1" min="57" max="57"/>
    <col hidden="1" width="9.33" customWidth="1" min="58" max="58"/>
    <col hidden="1" width="9.33" customWidth="1" min="59" max="59"/>
    <col hidden="1" width="9.33" customWidth="1" min="60" max="60"/>
    <col hidden="1" width="9.33" customWidth="1" min="61" max="61"/>
    <col hidden="1" width="9.33" customWidth="1" min="62" max="62"/>
    <col hidden="1" width="9.33" customWidth="1" min="63" max="63"/>
    <col hidden="1" width="9.33" customWidth="1" min="64" max="64"/>
    <col hidden="1" width="9.33" customWidth="1" min="65" max="65"/>
  </cols>
  <sheetData>
    <row r="1"/>
    <row r="2">
      <c r="AT2" s="1" t="inlineStr">
        <is>
          <t>{2406abf9-f2fb-4ff8-b577-5ad89a7649c8}</t>
        </is>
      </c>
    </row>
    <row r="3">
      <c r="AT3" s="1" t="inlineStr">
        <is>
          <t>1</t>
        </is>
      </c>
    </row>
    <row r="4" ht="24.96" customHeight="1">
      <c r="D4" s="3" t="inlineStr">
        <is>
          <t>KRYCÍ LIST SÚPISU PRÁC</t>
        </is>
      </c>
      <c r="M4" s="1" t="inlineStr">
        <is>
          <t>v ---  nižšie sa nachádzajú doplnkové a pomocné údaje k zostavám  --- v</t>
        </is>
      </c>
      <c r="AT4" s="1" t="inlineStr">
        <is>
          <t>False</t>
        </is>
      </c>
    </row>
    <row r="5"/>
    <row r="6">
      <c r="D6" s="1" t="inlineStr">
        <is>
          <t>Stavba:</t>
        </is>
      </c>
    </row>
    <row r="7" ht="26.25" customHeight="1">
      <c r="E7" s="35">
        <f>'Rekapitulácia stavby'!K6</f>
        <v/>
      </c>
    </row>
    <row r="8">
      <c r="D8" s="1" t="inlineStr">
        <is>
          <t>Objekt:</t>
        </is>
      </c>
    </row>
    <row r="9" ht="16.5" customHeight="1">
      <c r="E9" s="5" t="inlineStr">
        <is>
          <t>SO 02 - Zdravotechnika</t>
        </is>
      </c>
    </row>
    <row r="10"/>
    <row r="11">
      <c r="D11" s="1" t="inlineStr">
        <is>
          <t>KSO:</t>
        </is>
      </c>
      <c r="I11" s="1" t="inlineStr">
        <is>
          <t>CC-SK:</t>
        </is>
      </c>
    </row>
    <row r="12">
      <c r="D12" s="1" t="inlineStr">
        <is>
          <t>Miesto:</t>
        </is>
      </c>
      <c r="F12" s="1" t="inlineStr">
        <is>
          <t>Trnavský kraj</t>
        </is>
      </c>
      <c r="I12" s="1" t="inlineStr">
        <is>
          <t>Dátum:</t>
        </is>
      </c>
      <c r="J12" s="94">
        <f>'Rekapitulácia stavby'!AN8</f>
        <v/>
      </c>
    </row>
    <row r="13"/>
    <row r="14">
      <c r="D14" s="1" t="inlineStr">
        <is>
          <t>Zadávateľ:</t>
        </is>
      </c>
      <c r="I14" s="1" t="inlineStr">
        <is>
          <t>IČO:</t>
        </is>
      </c>
    </row>
    <row r="15">
      <c r="E15" s="1" t="inlineStr">
        <is>
          <t>Anonymizované</t>
        </is>
      </c>
      <c r="I15" s="1" t="inlineStr">
        <is>
          <t>IČ DPH:</t>
        </is>
      </c>
      <c r="J15" s="1" t="n"/>
    </row>
    <row r="16"/>
    <row r="17">
      <c r="D17" s="1" t="inlineStr">
        <is>
          <t>Zhotoviteľ:</t>
        </is>
      </c>
      <c r="I17" s="1" t="inlineStr">
        <is>
          <t>IČO:</t>
        </is>
      </c>
      <c r="J17" s="1">
        <f>IF('Rekapitulácia stavby'!AN13="","",'Rekapitulácia stavby'!AN13)</f>
        <v/>
      </c>
    </row>
    <row r="18">
      <c r="E18" s="1">
        <f>IF('Rekapitulácia stavby'!E14="","",'Rekapitulácia stavby'!E14)</f>
        <v/>
      </c>
      <c r="I18" s="1" t="inlineStr">
        <is>
          <t>IČ DPH:</t>
        </is>
      </c>
      <c r="J18" s="1">
        <f>IF('Rekapitulácia stavby'!AN14="","",'Rekapitulácia stavby'!AN14)</f>
        <v/>
      </c>
    </row>
    <row r="19"/>
    <row r="20">
      <c r="D20" s="1" t="inlineStr">
        <is>
          <t>Projektant:</t>
        </is>
      </c>
      <c r="I20" s="1" t="inlineStr">
        <is>
          <t>IČO:</t>
        </is>
      </c>
    </row>
    <row r="21">
      <c r="E21" s="1" t="inlineStr">
        <is>
          <t xml:space="preserve"> </t>
        </is>
      </c>
      <c r="I21" s="1" t="inlineStr">
        <is>
          <t>IČ DPH:</t>
        </is>
      </c>
    </row>
    <row r="22"/>
    <row r="23">
      <c r="D23" s="1" t="inlineStr">
        <is>
          <t>Spracovateľ:</t>
        </is>
      </c>
      <c r="I23" s="1" t="inlineStr">
        <is>
          <t>IČO:</t>
        </is>
      </c>
    </row>
    <row r="24">
      <c r="E24" s="1" t="inlineStr">
        <is>
          <t xml:space="preserve"> </t>
        </is>
      </c>
      <c r="I24" s="1" t="inlineStr">
        <is>
          <t>IČ DPH:</t>
        </is>
      </c>
    </row>
    <row r="25"/>
    <row r="26">
      <c r="D26" s="1" t="inlineStr">
        <is>
          <t>Poznámka:</t>
        </is>
      </c>
    </row>
    <row r="27" ht="409" customHeight="1">
      <c r="E27" s="6" t="inlineStr">
        <is>
          <t>Presný typ zariaďovacích predmetov určuje podľa technickej správy investor; súpis ich oceňuje v bežnom katalógovom štandarde.
Automatická práčka a umývačka riadu sú zariadenia užívateľa; súpis obsahuje ich pripojenie, teda rohový ventil, zápachovú uzávierku s odpadovou súpravou a montáž.
Napojenie vodovodnej prípojky na verejný vodovod a kanalizačnej prípojky na verejnú stoku vykonáva prevádzkovateľ sietí a v súpise nie je; vystrojenie vodomernej šachty vrátane fakturačného vodomera DN 50 v súpise je.
Obnova povrchov nad ryhami nie je v súpise: spevnené plochy sa budujú nanovo a sú súčasťou dopravnej časti mimo objednaného rozsahu.
Tepelné izolácie rozvodov vody sú ocenené v katalógových hrúbkach 9 mm pre studenú a 19 mm pre teplú vodu; technická správa uvádza 10 a 20 mm, cenová sústava tieto hrúbky pre dané priemery nemá.
Prestup strešným plášťom pri odvetraní kanalizácie nad strechu vrátane manžety a napojenia na hydroizoláciu je súčasťou strešného plášťa stavebnej časti; v súpise zdravotechniky je vetracia hlavica, nie prestup.
Úplné znenie poznámok je na liste Poznámky k rozpočtu.
S čím počítame (predpoklady, ktoré si môžete upraviť jedným číslom; druhá varianta je pri každom uvedená):
P-1: Zariaďovacie predmety sú ocenené v bežnom katalógovom štandarde; presný typ určuje podľa technickej správy investor. Vyšší štandard vybavenia by cenu zariaďovacích predmetov zvýšil rádovo o jednotky percent. Presnú cenu určí až výber konkrétnych výrobkov objednávateľom.
P-2: Vsakovací objekt je ocenený v rozmeroch podľa výkresu 003, hoci technická správa ich označuje za informatívne (chýba hydrogeologický prieskum). Úprava objemu vsakovacích blokov po hydrogeologickom prieskume je druhá varianta; cena sa mení úmerne počtu blokov, jeden blok je 57,76 EUR.
P-3: Vykurovanie je spracované znovu z projektovej dokumentácie; pracovný výkaz výmer objednávateľa slúžil len ako kontrola rozsahu. Nadviazanie na pracovný výkaz objednávateľa je možné na vyžiadanie, bez zmeny ceny.
P-4: Súpis je dodaný vo formáte KROS Export Komplet 2.0 na import do CENKROSu; práce a služby sú vedené ako typ K, materiály a výrobky ako typ M. Slepé výkazy výmer bez cien boli dodané s predchádzajúcou verziou rozpočtu a platia bez zmeny.
P-5: Technológia výťahu nie je v rozsahu; elektro obsahuje prívod a rozvádzač RV. Doplnenie technológie výťahu je druhá varianta; ocení sa po dodaní ponuky výrobcu. Cenu určí ponuka výrobcu výťahu.
P-6: Búracie práce a demontáže jestvujúcich rozvodov sú súčasťou stavebnej časti, ktorú spracováva objednávateľ. Doplnenie demontáží profesií je druhá varianta; ocení sa po dodaní výkresu jestvujúceho stavu. Cenu určí rozsah podľa výkresu jestvujúceho stavu.
P-7: Odvodnenie plochej strechy je vonkajšími žľabmi a zvodovými rúrami podľa legendy výkresu strechy; klampiarske práce sú súčasťou stavebnej časti a dažďová kanalizácia na ne nadväzuje deviatimi prípojmi v zemi. Variant s vnútornými strešnými vtokmi je vyčíslený pri rozpore R-3 (+4 924 EUR).
P-8: Skládka pre prebytočný výkopok je uvažovaná do 10 km; skutočnú vzdialenosť určí zhotoviteľ. Vzdialenejšia skládka je druhá varianta; každý ďalší kilometer je 0,55 EUR na tonu.
P-9: Vetracie hlavice vzduchotechniky sú uvažované 0,50 m nad strechou; výkres výšku nekótuje. Vyššie vyvedenie hlavíc nad strechu by súpis zvýšilo do 100 EUR.
P-10: Dimenzie medených rozvodov vykurovania nie sú v dokumentácii uvedené; uvažované D 22 mm od hydraulického modulu k rozdeľovaču a D 15 mm k rebríkovým telesám. Jednotná dimenzia D 22 mm by súpis zmenila do 1 300 EUR.
P-12: Vnútorné rozvody vody sú podľa označení na pôdorysoch rozdelené na DN 15 (60 %) a DN 20 (40 %). Celý rozvod v DN 20 by súpis zvýšil do 900 EUR.
P-13: Vodorovná vnútorná kanalizácia je podľa označení na pôdorysoch rozdelená na DN 110 (30 %) a DN 50 (70 %). Vyšší podiel DN 110 by súpis zvýšil do 1 500 EUR.
P-14: Objem elektrických zásobníkových ohrievačov pre nebytové priestory nie je určený; uvažovaný objem 80 l. Zásobníky s objemom 120 l by súpis zvýšili do 600 EUR.
P-15: Dĺžka káblov CHKE-V 5x6 mm2 k podružným rozvádzačom je odvodená z geometrie objektu (priemerná vzdialenosť po chodbe pri rovnomernom rozmiestnení 38 rozvádzačov). Meranie podľa skutočnej trasy po dodaní realizačnej dokumentácie je druhá varianta; odchýlka 10 % dĺžky znamená 798 EUR na kábli a 230 EUR na pospájaní.
P-16: Jestvujúce distribučné vedenie NN sa vyťahuje z ryhy nového vedenia; samostatný výkop pre demontáž sa nevykazuje. Samostatný výkop pre demontáž 20 m by súpis zvýšil orientačne do 200 EUR.
P-17: Veľkostný typ jestvujúcej istiacej a rozpojovacej skrine SR dokumentácia neuvádza; pre demontáž je uvažovaný rovnaký typ SR 7 ako nová skriňa. Menší typ skrine by súpis znížil o 8 EUR.
P-18: Schémy rozvádzačov kreslia pri každom podružnom rozvádzači prípojnicu HUP s vodičom CYA 16 mm2; v súpise je 38 prípojníc a vodič vedený súbežne s prívodom každého rozvádzača. Spoločná prípojnica na podlaží namiesto prípojnice pri každom rozvádzači by súpis znížila približne o 2 000 EUR.
P-19: Dĺžka doplnkového pospájania na jedno miesto (kúpeľňa, kuchyňa, strojovňa) je uvažovaná 5,00 m. Dlhšie trasy doplnkového pospájania by súpis zvýšili do 300 EUR.
P-20: Vybavenie výťahovej šachty elektroinštaláciou (dve svietidlá, spínač a servisná zásuvka) vychádza z požiadaviek na obsluhu šachty; vlastná technológia výťahu v súpise nie je. Ak vybavenie výťahovej šachty dodá výrobca výťahu, súpis sa zníži o 270 EUR.
P-21: Projekt predpisuje káble CHKE-R; cenová sústava obsahuje ekvivalent CHKE-V s rovnakým prierezom, ktorým je položka ocenená. Doložená ponuka na pôvodný typ CHKE-R je druhá varianta; rozdiel sa prejaví v cene materiálu. Cenu určí ponuka dodávateľa káblov.
P-22: Dĺžky vývodov z rozvádzača RE (CENTRAL STOP, RV, SV1, SV2) sú odvodené z geometrie objektu rovnako ako dĺžky prívodov k podružným rozvádzačom. Meranie vývodov podľa skutočnej trasy je druhá varianta; odchýlka 10 % dĺžky znamená 55 EUR.
P-23: Dĺžka káblového žľabu je odvodená z chodbového rozvodu po dĺžke objektu na každom podlaží a zvislej stúpačky od rozvádzača RE. Káblový žľab aj vo vetvách k jednotlivým rozvádzačom by súpis zvýšil do 4 500 EUR.
P-24: Cenová sústava obsahuje najbližšiu výzbroj istiacej skrine SR 7; presný typ predpísaný technickou správou sa doloží ponukou dodávateľa. Doložená ponuka na presný typ skrine HASMA je druhá varianta. Cenu určí ponuka dodávateľa skríň.
P-25: Zvody bleskozvodu sú zabudované do zatepľovacieho systému a montujú sa spolu s fasádou; lešenie pre ne je súčasťou stavebnej časti. Samostatné lešenie alebo montážna plošina pre zvody by súpis zvýšili o 1 500 až 3 000 EUR.
P-27: Podiel ručného výkopu káblovej ryhy v súbehu so sieťami je uvažovaný 10 % dĺžky. Vyšší podiel ručného výkopu by súpis zvýšil do 600 EUR.
P-29: Počet zemniacich tyčí pre uzemnenie skrine SR a rozvádzača RE je uvažovaný tri tyče po 2 m na zariadenie. Doplnenie zemniacich tyčí podľa skutočne nameraného odporu je druhá varianta; jedna tyč s montážou je 64 EUR.
P-30: Počet vodovodných stúpačiek je uvažovaný deväť, rovnako ako hlavných kanalizačných stúpačiek. Iný počet vodovodných stúpačiek by zmenil cenu upchávok do 400 EUR.
P-31: Hĺbka ryhy areálovej splaškovej kanalizácie je uvažovaná 1,50 m; dokumentácia hĺbku neuvádza. Šírka ryhy 1,10 m, lôžko 0,17 m3/bm a obsyp 0,52 m3/bm sú prevzaté z tabuľky v detaile uloženia potrubia. Hĺbka ryhy 1,80 m by výkop, paženie a zásyp zvýšila približne o 900 EUR.
P-32: Dĺžka odvodu kondenzátu od jednej kazetovej jednotky je uvažovaná 10,00 m. Kratšie trasy odvodu kondenzátu by súpis znížili do 300 EUR.
P-33: Výkon elektrických konvektorov pre zázemie nájomných priestorov dokumentácia neuvádza; uvažovaný je 1 000 W na miestnosť. Pracovný výkaz výmer objednávateľa uvažuje konvektory 500 W; menší výkon by súpis znížil približne o 250 EUR. Konvektory s výkonom 1 500 W by súpis zvýšili o 102 EUR.
P-34: Rozsah oceľovej podpernej konštrukcie kondenzačných jednotiek na streche upresní statická časť, ktorá nie je súčasťou odovzdanej dokumentácie; položka je ocenená ako strešná pozinkovaná konzola na jednu jednotku. Rámová konštrukcia podľa statiky namiesto strešnej konzoly by súpis zvýšila o 150 až 1 700 EUR.
P-35: Zriadenie prestupov jestvujúcimi železobetónovými stropmi pripravuje zhotoviteľ stavebnej časti podľa koordinačných výkresov profesií; v tomto súpise je len ich utesnenie. Jadrové vrty v našom súpise, 128 prestupov, by súpis zvýšili orientačne o 3 000 až 5 000 EUR.
P-36: Doba montáže šiestich profesií je uvažovaná 6 mesiacov; harmonogram stavby v podkladoch nie je. Vychádza z nej prenájom buniek a mobilného WC. Deväť mesiacov montáže namiesto šiestich by zariadenie staveniska zvýšilo o 1 894 EUR.
P-37: Počet kontajnerov na odpad z montážnych prác je uvažovaný štyri. Šesť kontajnerov namiesto štyroch by súpis zvýšilo o 220 EUR.
P-38: Vzdialenosť mimostaveniskovej dopravy je uvažovaná do 50 km. Mimostavenisková doprava na 100 km by súpis zvýšila o 866 EUR.
P-39: Skrine elektromerového rozvádzača RE sú ocenené v rade OEZ QA55 s krytím IP55 v rozmeroch podľa výkresu 210 (1 ks 800x400x1800 mm a 2 ks 1200x400x1800 mm) vrátane podstavcov, horných krytov a montážnych panelov; výkres predpisuje výrobcu OEZ a krytie IP65, IP55 je najvyššie krytie radových rozvádzačových skríň tohto výrobcu v cenovej sústave. Horný kryt skrine je v cenovej sústave len vo ventilovanom vyhotovení. Atypická skriňa IP65 na zákazku by súpis zvýšila o 600 až 1 500 EUR.
P-40: Ovládanie kazetových klimatizačných jednotiek je uvažované infračerveným diaľkovým ovládačom, ktorý je súčasťou dodávky jednotky; technická správa pripúšťa aj nástenné káblové ovládače, tie by súpis zvýšili o 12 ovládačov s montážou. Káblové ovládače klimatizácie cenová sústava neobsahuje, cenu určí ponuka dodávateľa jednotiek.
P-41: Prípojnicový systém rozvádzača RE je ocenený piatimi medenými pásmi 30 x 5 mm (L1, L2, L3, N, PE) po šírke zostavy skríň, spolu 16,00 m, so zaťažiteľnosťou 379 až 450 A. Výkres rozvádzača uvádza pri hlavnom ističi dve hodnoty, 630 A a 380 A, a súpis je zostavený na nižšiu z nich. Vyhotovenie na plných 630 A znamená zdvojenie fázových pásov, čo by súpis zvýšilo o 359,14 EUR.
P-42: Tepelné izolácie medených rozvodov vykurovania sú ocenené hrúbkou 20 mm pre potrubie D 22 a 19 mm pre D 15, pretože rozvody vedú v podlahovej konštrukcii a v šachtách; voľne vedené úseky by podľa technickej správy mali hrúbku 25 až 30 mm. Voľne vedené úseky v hrúbke 25 až 30 mm by pri celej dĺžke 266,10 m súpis zvýšili približne o 2 100 EUR.
P-43: Vodorovné trasy vnútornej kanalizácie sú ocenené ako potrubie HT z PP v celej dĺžke; ak sa zvodová časť zhotoví z PVC KG podľa technickej správy, cena sa zníži približne o 26 EUR.
P-44: Hĺbka ryhy areálového vodovodu je uvažovaná 1,20 m; technická správa uvádza len šírku ryhy 60 cm, lôžko 15 cm a obsyp 30 cm, hĺbku neuvádza. Hĺbka ryhy vodovodu 1,50 m by výkop, paženie, zásyp a odvoz zvýšila približne o 600 EUR.
P-45: Revízne šachty sú ocenené ako prefabrikované: dodávka dna s kynetou, skruží, kónusu a vyrovnávacieho prstenca a osadenie jednotlivých dielcov. Zhotovenie šachiet s obložením dna betónom na mieste namiesto prefabrikovaného dna by súpis zvýšilo približne o 4 800 EUR.
P-46: Napojenie vodovodnej prípojky na verejný vodovod a zaústenie kanalizačnej prípojky do verejnej stoky vykonáva prevádzkovateľ verejnej siete na náklady investora; dokumentácia neuvádza dimenziu ani materiál verejných potrubí, preto tieto práce v súpise nie sú. Vystrojenie vodomernej šachty vrátane fakturačného vodomeru DN 50 v súpise je. Navŕtavací pás alebo T-kus so zemnou súpravou v našom súpise by ho zvýšil o 300 až 800 EUR podľa dimenzie verejného radu.
P-47: Revízne šachty sú zostavené z dielcov, ktoré cenová sústava ponúka: dno s kynetou výšky 700 mm, kónus 1000/600 výšky 576 mm a vyrovnávací prstenec do 100 mm. Výkres kótuje dno 680 mm a kónus 630 mm; rozdiel 34 mm na šachtu vyrovná vyrovnávací prstenec a maltové lôžka spojov. Dielce šachiet presne podľa výkresu na zákazku by ich cenu zvýšili o 10 až 15 %.
P-48: Zvislé trasy sú predĺžené o ležatý zvod 0,80 m pod podlahou 1.NP, o 0,50 m k odbočke na poslednom podlaží a o 1,00 m vyvedenia kanalizačného odvetrania nad strechu; dokumentácia tieto rozmery nekótuje. Bez prídavkov zvislých trás by sa súpis znížil približne o 1 900 EUR.
P-49: Podklad pod vonkajšie jednotky tepelných čerpadiel (betónová pätka alebo rámový podstavec) dokumentácia nepredpisuje; technická správa uvádza antivibračné silentbloky len pri kondenzačných jednotkách klimatizácie, ktoré sú v súpise. Podklad pod tepelné čerpadlá je preto uvažovaný ako súčasť stavebnej časti. Rámový podstavec výrobcu pod 27 vonkajších jednotiek by súpis zvýšil približne o 11 600 EUR.
P-50: Rozmer otvoru pri prestupe kábla požiarne deliacou konštrukciou dokumentácia neurčuje; uvažovaný je jadrový vrt D 150 mm na jeden prívodný kábel, teda trieda tesnenia do 0,1 m2. Ak sa prestupy zhotovia ako otvory nad 0,1 m2, súpis sa zvýši približne o 1 023 EUR.
P-51: Dĺžku odvodu odmrazovacej vody od vonkajších jednotiek tepelných čerpadiel a odvodu od poistných výtokov zásobníkov dokumentácia neurčuje; uvažované sú 3,00 m na jednotku a 2,00 m na bytovú sústavu. Dvojnásobné dĺžky by súpis zvýšili približne o 840 EUR.
P-52: Cenová sústava CENEKON nemá triedu pre prepláchnutie a napustenie sústavy s podlahovým vykurovaním ani pre funkčnú vykurovaciu skúšku podľa STN EN 1264-4; obidva kroky sú preto ocenené hodinovou sadzbou montéra a počet hodín je uvažovaný 2,00 hod na napustenie a 3,00 hod na vykurovaciu skúšku jednej bytovej sústavy. Dvojnásobný počet hodín by súpis zvýšil približne o 2 700 EUR.
P-53: Plocha na vyčistenie budovy po montážnych prácach je uvažovaná ako hrubá podlahová plocha, teda zastavaná plocha 742,85 m2 krát štyri podlažia. Ak sa vykáže len čistá podlahová plocha bez konštrukcií (približne 85 %), súpis sa zníži približne o 2 890 EUR.
P-54: Objemová hmotnosť zmiešaného stavebného odpadu z montážnych prác je uvažovaná 0,15 t/m3; skutočnú hmotnosť určí váženie na skládke. Dvojnásobná hmotnosť by súpis zvýšila približne o 840 EUR.
P-55: Počty tvarovok potrubia spiro (27 kolien DN 125, 44 kolien DN 160, 50 T-kusov a 27 prechodov) sú dopočítané z topológie rozvodu, pretože výkresy tvarovky nekótujú. Odchýlka 20 % by súpis zmenila približne o 490 EUR.
P-56: Zvody bleskozvodu sú ocenené izolovaným hliníkovým drôtom AlMgSi Ø 8 mm PVC podľa legendy výkresu bleskozvodu a sú vedené v ochrannej rúrke pod omietkou, ako predpisuje technická správa; hliník so zachytávacou sústavou netvorí galvanický pár, takže náter zvodu odpadá. Variant s neizolovaným drôtom v samotnej ochrannej rúrke by súpis znížil o 113 EUR.
P-57: Rozsah ochranného zábradlia okolo otvorených výkopov je uvažovaný po jednej strane ryhy v celej dĺžke, teda 317,30 m; technické správy zaistenie výkopov predpisujú, rozsah neurčujú. Zábradlie po oboch stranách by súpis zvýšilo približne o 2 504 EUR.
P-58: Dĺžka pripojovacieho potrubia kondenzátu od zápachových uzávierok vzduchotechniky do kanalizácie je uvažovaná 2,00 m na jednu uzávierku; dokumentácia trasu neurčuje. Dvojnásobná dĺžka by súpis zvýšila približne o 225 EUR.
P-59: Doplnenie chladiva R32 nad výrobnú náplň nie je v súpise: priemerná dĺžka chladivovej dvojice na jeden okruh je 21,4 m, čo je na hranici bežnej výrobnej náplne split jednotiek. Ak výrobca zvolenej jednotky predplní kratšiu trasu, doplnenie chladiva by súpis zvýšilo približne o 130 až 250 EUR.
P-60: Prívod vzduchu do odvetrávaných miestností je podľa technickej správy riešený bezprahovými dverami, ktoré sú súčasťou stavebnej časti. Ak sa namiesto nich osadia dverové mriežky, súpis vzduchotechniky sa zvýši približne o 1 200 EUR.
P-61: Dĺžky vnútorných káblov vychádzajú z počtu obvodov podľa schémy bytového rozvádzača (dva obvody 3x1,5, sedem 3x2,5 a dva 5x2,5) a z trasy odmeranej z pôdorysov silnoprúdu. Uvažuje sa, že každý obvod prejde v priemere polovicou spoločnej trasy a že na každý prístrojový bod pripadá 0,80 m zvislého úseku, ktorý pôdorys nezobrazuje. Plný prechod trasou u každého obvodu by súpis zvýšil približne o 6 500 EUR.
P-62: Tepelné izolácie rozvodov vody sú ocenené v katalógových hrúbkach 9 mm pre studenú a 19 mm pre teplú vodu; technická správa uvádza 10 a 20 mm, cenová sústava tieto hrúbky pre dané priemery nemá. Bližšia hrúbka v sústave nie je, cena sa tým nemení.
P-63: Komplexné vyskúšanie a zaregulovanie vzduchotechniky je ocenené sadzbou za celé zariadenie, teda 241,21 EUR; počet ventilátorov a meracích bodov cenník neurčuje. Ocenenie podľa hodinovej sadzby, teda 60 hodín, by súpis zvýšilo o 793,79 EUR.
P-64: Závesy a objímky potrubí zdravotechniky nie sú samostatnou položkou, pretože montážne položky potrubia obsahujú potrubnú objímku a skrutky na každý meter. Technická správa predpisuje značkový závesný systém; ak sa má oceniť samostatne, doplní sa po cenovej ponuke dodávateľa.
P-65: Značenie potrubia podľa STN 13 0072 je ocenené jedným štítkom na každú vodovodnú stúpačku na každom podlaží, spolu 36 kusov; technická správa počet a rozmiestnenie štítkov neurčuje. Hustejšie značenie aj na ležatých rozvodoch a armatúrach by súpis zvýšilo o 199,08 EUR.
P-66: Vytýčenie jestvujúcich podzemných vedení je ocenené jedným vytyčovacím bodom na každú z piatich sietí vedených areálom; situácia počet vytyčovacích bodov neurčuje. Vytýčenie po celej dĺžke rýh, teda 23 bodov ako pri nových trasách, by súpis zvýšilo o 486,00 EUR.
P-67: Izolačné držiaky prípojníc rozvádzača RE sú ocenené v rozstupe 0,50 m po šírke zostavy skríň, teda 7 kusov; výkres rozstup podopretia neurčuje. Hustejší rozstup 0,35 m, teda 10 kusov, by súpis zvýšil o 93,00 EUR.</t>
        </is>
      </c>
    </row>
    <row r="28"/>
    <row r="29"/>
    <row r="30" ht="25.44" customHeight="1">
      <c r="D30" s="36" t="inlineStr">
        <is>
          <t>Cena bez DPH</t>
        </is>
      </c>
      <c r="J30" s="37">
        <f>ROUND(J129, 2)</f>
        <v/>
      </c>
    </row>
    <row r="31"/>
    <row r="32">
      <c r="F32" s="38" t="inlineStr">
        <is>
          <t>Základ dane</t>
        </is>
      </c>
      <c r="I32" s="38" t="inlineStr">
        <is>
          <t>Sadzba dane</t>
        </is>
      </c>
      <c r="J32" s="38" t="inlineStr">
        <is>
          <t>Výška dane</t>
        </is>
      </c>
    </row>
    <row r="33" ht="14.4" customHeight="1">
      <c r="D33" s="39" t="inlineStr">
        <is>
          <t>DPH</t>
        </is>
      </c>
      <c r="E33" s="40" t="inlineStr">
        <is>
          <t>základná</t>
        </is>
      </c>
      <c r="F33" s="41">
        <f>ROUND((SUM(BE129:BE483)),  2)</f>
        <v/>
      </c>
      <c r="I33" s="99" t="n">
        <v>0.23</v>
      </c>
      <c r="J33" s="41">
        <f>ROUND(((SUM(BE129:BE483))*I33),  2)</f>
        <v/>
      </c>
    </row>
    <row r="34" ht="14.4" customHeight="1">
      <c r="E34" s="40" t="inlineStr">
        <is>
          <t>znížená</t>
        </is>
      </c>
      <c r="F34" s="41">
        <f>ROUND((SUM(BF129:BF483)),  2)</f>
        <v/>
      </c>
      <c r="I34" s="99" t="n">
        <v>0.19</v>
      </c>
      <c r="J34" s="41">
        <f>ROUND(((SUM(BF129:BF483))*I34),  2)</f>
        <v/>
      </c>
    </row>
    <row r="35" hidden="1" ht="14.4" customHeight="1">
      <c r="E35" s="40" t="inlineStr">
        <is>
          <t>zákl. prenesená</t>
        </is>
      </c>
      <c r="F35" s="41">
        <f>ROUND((SUM(BG129:BG483)),  2)</f>
        <v/>
      </c>
      <c r="I35" s="99" t="n">
        <v>0.23</v>
      </c>
      <c r="J35" s="41">
        <f>0</f>
        <v/>
      </c>
    </row>
    <row r="36" hidden="1" ht="14.4" customHeight="1">
      <c r="E36" s="40" t="inlineStr">
        <is>
          <t>zníž. prenesená</t>
        </is>
      </c>
      <c r="F36" s="41">
        <f>ROUND((SUM(BH129:BH483)),  2)</f>
        <v/>
      </c>
      <c r="I36" s="99" t="n">
        <v>0.19</v>
      </c>
      <c r="J36" s="41">
        <f>0</f>
        <v/>
      </c>
    </row>
    <row r="37" hidden="1" ht="14.4" customHeight="1">
      <c r="E37" s="40" t="inlineStr">
        <is>
          <t>nulová</t>
        </is>
      </c>
      <c r="F37" s="41">
        <f>ROUND((SUM(BI129:BI483)),  2)</f>
        <v/>
      </c>
      <c r="I37" s="99" t="n">
        <v>0</v>
      </c>
      <c r="J37" s="41">
        <f>0</f>
        <v/>
      </c>
    </row>
    <row r="38"/>
    <row r="39" ht="25.44" customHeight="1">
      <c r="D39" s="13" t="inlineStr">
        <is>
          <t>Cena s DPH</t>
        </is>
      </c>
      <c r="E39" s="43" t="n"/>
      <c r="F39" s="43" t="n"/>
      <c r="G39" s="15" t="inlineStr">
        <is>
          <t>v</t>
        </is>
      </c>
      <c r="H39" s="16" t="inlineStr">
        <is>
          <t>EUR</t>
        </is>
      </c>
      <c r="I39" s="43" t="n"/>
      <c r="J39" s="44">
        <f>SUM(J30:J37)</f>
        <v/>
      </c>
      <c r="K39" s="45" t="n"/>
    </row>
    <row r="40"/>
    <row r="41"/>
    <row r="42"/>
    <row r="43"/>
    <row r="44"/>
    <row r="45"/>
    <row r="46"/>
    <row r="47"/>
    <row r="48"/>
    <row r="49"/>
    <row r="50">
      <c r="D50" s="20" t="inlineStr">
        <is>
          <t>Projektant</t>
        </is>
      </c>
      <c r="G50" s="20" t="inlineStr">
        <is>
          <t>Spracovateľ</t>
        </is>
      </c>
    </row>
    <row r="51"/>
    <row r="52"/>
    <row r="53"/>
    <row r="54"/>
    <row r="55"/>
    <row r="56"/>
    <row r="57"/>
    <row r="58"/>
    <row r="59"/>
    <row r="60"/>
    <row r="61">
      <c r="D61" s="1" t="inlineStr">
        <is>
          <t>Dátum a podpis:</t>
        </is>
      </c>
      <c r="F61" s="46" t="inlineStr">
        <is>
          <t>Pečiatka</t>
        </is>
      </c>
      <c r="G61" s="1" t="inlineStr">
        <is>
          <t>Dátum a podpis:</t>
        </is>
      </c>
      <c r="J61" s="38" t="inlineStr">
        <is>
          <t>Pečiatka</t>
        </is>
      </c>
    </row>
    <row r="62"/>
    <row r="63"/>
    <row r="64"/>
    <row r="65">
      <c r="D65" s="20" t="inlineStr">
        <is>
          <t>Objednávateľ</t>
        </is>
      </c>
      <c r="G65" s="20" t="inlineStr">
        <is>
          <t>Zhotoviteľ</t>
        </is>
      </c>
    </row>
    <row r="66"/>
    <row r="67"/>
    <row r="68"/>
    <row r="69"/>
    <row r="70"/>
    <row r="71"/>
    <row r="72"/>
    <row r="73"/>
    <row r="74"/>
    <row r="75"/>
    <row r="76">
      <c r="D76" s="1" t="inlineStr">
        <is>
          <t>Dátum a podpis:</t>
        </is>
      </c>
      <c r="F76" s="46" t="inlineStr">
        <is>
          <t>Pečiatka</t>
        </is>
      </c>
      <c r="G76" s="1" t="inlineStr">
        <is>
          <t>Dátum a podpis:</t>
        </is>
      </c>
      <c r="J76" s="38" t="inlineStr">
        <is>
          <t>Pečiatka</t>
        </is>
      </c>
    </row>
    <row r="77"/>
    <row r="78"/>
    <row r="79"/>
    <row r="80"/>
    <row r="81"/>
    <row r="82" ht="24.96" customHeight="1">
      <c r="C82" s="3" t="inlineStr">
        <is>
          <t>REKAPITULÁCIA ČLENENIA SÚPISU PRÁC</t>
        </is>
      </c>
    </row>
    <row r="83"/>
    <row r="84">
      <c r="C84" s="1" t="inlineStr">
        <is>
          <t>Stavba:</t>
        </is>
      </c>
    </row>
    <row r="85">
      <c r="E85" s="28">
        <f>E7</f>
        <v/>
      </c>
    </row>
    <row r="86">
      <c r="C86" s="1" t="inlineStr">
        <is>
          <t>Objekt:</t>
        </is>
      </c>
    </row>
    <row r="87">
      <c r="E87" s="47">
        <f>E9</f>
        <v/>
      </c>
    </row>
    <row r="88"/>
    <row r="89">
      <c r="C89" s="1" t="inlineStr">
        <is>
          <t>Miesto:</t>
        </is>
      </c>
      <c r="F89" s="1">
        <f>F12</f>
        <v/>
      </c>
      <c r="I89" s="1" t="inlineStr">
        <is>
          <t>Dátum:</t>
        </is>
      </c>
      <c r="J89" s="94">
        <f>IF(J12="","",J12)</f>
        <v/>
      </c>
    </row>
    <row r="90"/>
    <row r="91">
      <c r="C91" s="1" t="inlineStr">
        <is>
          <t>Zadávateľ:</t>
        </is>
      </c>
      <c r="F91" s="1">
        <f>E15</f>
        <v/>
      </c>
      <c r="I91" s="1" t="inlineStr">
        <is>
          <t>Projektant:</t>
        </is>
      </c>
      <c r="J91" s="28">
        <f>E21</f>
        <v/>
      </c>
    </row>
    <row r="92">
      <c r="C92" s="1" t="inlineStr">
        <is>
          <t>Zhotoviteľ:</t>
        </is>
      </c>
      <c r="F92" s="1">
        <f>IF(E18="","",E18)</f>
        <v/>
      </c>
      <c r="I92" s="1" t="inlineStr">
        <is>
          <t>Spracovateľ:</t>
        </is>
      </c>
      <c r="J92" s="28">
        <f>E24</f>
        <v/>
      </c>
    </row>
    <row r="93"/>
    <row r="94" ht="29.28" customHeight="1">
      <c r="C94" s="27" t="inlineStr">
        <is>
          <t>Kód dielu - Popis</t>
        </is>
      </c>
      <c r="D94" s="48" t="n"/>
      <c r="E94" s="48" t="n"/>
      <c r="F94" s="48" t="n"/>
      <c r="G94" s="48" t="n"/>
      <c r="H94" s="48" t="n"/>
      <c r="I94" s="48" t="n"/>
      <c r="J94" s="49" t="inlineStr">
        <is>
          <t>Cena celkom [EUR]</t>
        </is>
      </c>
      <c r="K94" s="48" t="n"/>
    </row>
    <row r="95"/>
    <row r="96" ht="22.8" customHeight="1">
      <c r="C96" s="50" t="inlineStr">
        <is>
          <t>Náklady zo súpisu prác</t>
        </is>
      </c>
      <c r="J96" s="37">
        <f>J129</f>
        <v/>
      </c>
      <c r="AU96" s="1" t="inlineStr">
        <is>
          <t>-1</t>
        </is>
      </c>
    </row>
    <row r="97" ht="24.96" customHeight="1">
      <c r="C97" s="51" t="n"/>
      <c r="D97" s="52" t="inlineStr">
        <is>
          <t>HSV - Práce a dodávky HSV</t>
        </is>
      </c>
      <c r="E97" s="53" t="n"/>
      <c r="F97" s="53" t="n"/>
      <c r="G97" s="53" t="n"/>
      <c r="H97" s="53" t="n"/>
      <c r="I97" s="53" t="n"/>
      <c r="J97" s="54">
        <f>J130</f>
        <v/>
      </c>
    </row>
    <row r="98" ht="19.92" customHeight="1">
      <c r="C98" s="55" t="n"/>
      <c r="D98" s="56" t="inlineStr">
        <is>
          <t xml:space="preserve">    1 - Zemné práce</t>
        </is>
      </c>
      <c r="E98" s="57" t="n"/>
      <c r="F98" s="57" t="n"/>
      <c r="G98" s="57" t="n"/>
      <c r="H98" s="57" t="n"/>
      <c r="I98" s="57" t="n"/>
      <c r="J98" s="58">
        <f>J131</f>
        <v/>
      </c>
    </row>
    <row r="99" ht="19.92" customHeight="1">
      <c r="C99" s="55" t="n"/>
      <c r="D99" s="56" t="inlineStr">
        <is>
          <t xml:space="preserve">    4 - Vodorovné konštrukcie</t>
        </is>
      </c>
      <c r="E99" s="57" t="n"/>
      <c r="F99" s="57" t="n"/>
      <c r="G99" s="57" t="n"/>
      <c r="H99" s="57" t="n"/>
      <c r="I99" s="57" t="n"/>
      <c r="J99" s="58">
        <f>J176</f>
        <v/>
      </c>
    </row>
    <row r="100" ht="19.92" customHeight="1">
      <c r="C100" s="55" t="n"/>
      <c r="D100" s="56" t="inlineStr">
        <is>
          <t xml:space="preserve">    8 - Rúrové vedenie</t>
        </is>
      </c>
      <c r="E100" s="57" t="n"/>
      <c r="F100" s="57" t="n"/>
      <c r="G100" s="57" t="n"/>
      <c r="H100" s="57" t="n"/>
      <c r="I100" s="57" t="n"/>
      <c r="J100" s="58">
        <f>J197</f>
        <v/>
      </c>
    </row>
    <row r="101" ht="19.92" customHeight="1">
      <c r="C101" s="55" t="n"/>
      <c r="D101" s="56" t="inlineStr">
        <is>
          <t xml:space="preserve">    9 - Ostatné konštrukcie a práce, búranie</t>
        </is>
      </c>
      <c r="E101" s="57" t="n"/>
      <c r="F101" s="57" t="n"/>
      <c r="G101" s="57" t="n"/>
      <c r="H101" s="57" t="n"/>
      <c r="I101" s="57" t="n"/>
      <c r="J101" s="58">
        <f>J268</f>
        <v/>
      </c>
    </row>
    <row r="102" ht="19.92" customHeight="1">
      <c r="C102" s="55" t="n"/>
      <c r="D102" s="56" t="inlineStr">
        <is>
          <t xml:space="preserve">    998 - Presun hmôt</t>
        </is>
      </c>
      <c r="E102" s="57" t="n"/>
      <c r="F102" s="57" t="n"/>
      <c r="G102" s="57" t="n"/>
      <c r="H102" s="57" t="n"/>
      <c r="I102" s="57" t="n"/>
      <c r="J102" s="58">
        <f>J277</f>
        <v/>
      </c>
    </row>
    <row r="103" ht="24.96" customHeight="1">
      <c r="C103" s="51" t="n"/>
      <c r="D103" s="52" t="inlineStr">
        <is>
          <t>PSV - Práce a dodávky PSV</t>
        </is>
      </c>
      <c r="E103" s="53" t="n"/>
      <c r="F103" s="53" t="n"/>
      <c r="G103" s="53" t="n"/>
      <c r="H103" s="53" t="n"/>
      <c r="I103" s="53" t="n"/>
      <c r="J103" s="54">
        <f>J288</f>
        <v/>
      </c>
    </row>
    <row r="104" ht="19.92" customHeight="1">
      <c r="C104" s="55" t="n"/>
      <c r="D104" s="56" t="inlineStr">
        <is>
          <t xml:space="preserve">    713 - Izolácie tepelné</t>
        </is>
      </c>
      <c r="E104" s="57" t="n"/>
      <c r="F104" s="57" t="n"/>
      <c r="G104" s="57" t="n"/>
      <c r="H104" s="57" t="n"/>
      <c r="I104" s="57" t="n"/>
      <c r="J104" s="58">
        <f>J289</f>
        <v/>
      </c>
    </row>
    <row r="105" ht="19.92" customHeight="1">
      <c r="C105" s="55" t="n"/>
      <c r="D105" s="56" t="inlineStr">
        <is>
          <t xml:space="preserve">    721 - Zdravotechnika - vnútorná kanalizácia</t>
        </is>
      </c>
      <c r="E105" s="57" t="n"/>
      <c r="F105" s="57" t="n"/>
      <c r="G105" s="57" t="n"/>
      <c r="H105" s="57" t="n"/>
      <c r="I105" s="57" t="n"/>
      <c r="J105" s="58">
        <f>J306</f>
        <v/>
      </c>
    </row>
    <row r="106" ht="19.92" customHeight="1">
      <c r="C106" s="55" t="n"/>
      <c r="D106" s="56" t="inlineStr">
        <is>
          <t xml:space="preserve">    722 - Zdravotechnika - vnútorný vodovod</t>
        </is>
      </c>
      <c r="E106" s="57" t="n"/>
      <c r="F106" s="57" t="n"/>
      <c r="G106" s="57" t="n"/>
      <c r="H106" s="57" t="n"/>
      <c r="I106" s="57" t="n"/>
      <c r="J106" s="58">
        <f>J331</f>
        <v/>
      </c>
    </row>
    <row r="107" ht="19.92" customHeight="1">
      <c r="C107" s="55" t="n"/>
      <c r="D107" s="56" t="inlineStr">
        <is>
          <t xml:space="preserve">    725 - Zdravotechnika - zariaďovacie predmety</t>
        </is>
      </c>
      <c r="E107" s="57" t="n"/>
      <c r="F107" s="57" t="n"/>
      <c r="G107" s="57" t="n"/>
      <c r="H107" s="57" t="n"/>
      <c r="I107" s="57" t="n"/>
      <c r="J107" s="58">
        <f>J387</f>
        <v/>
      </c>
    </row>
    <row r="108" ht="24.96" customHeight="1">
      <c r="C108" s="51" t="n"/>
      <c r="D108" s="52" t="inlineStr">
        <is>
          <t>M - Práce a dodávky M</t>
        </is>
      </c>
      <c r="E108" s="53" t="n"/>
      <c r="F108" s="53" t="n"/>
      <c r="G108" s="53" t="n"/>
      <c r="H108" s="53" t="n"/>
      <c r="I108" s="53" t="n"/>
      <c r="J108" s="54">
        <f>J468</f>
        <v/>
      </c>
    </row>
    <row r="109" ht="19.92" customHeight="1">
      <c r="C109" s="55" t="n"/>
      <c r="D109" s="56" t="inlineStr">
        <is>
          <t xml:space="preserve">    23-M - Montáže potrubia</t>
        </is>
      </c>
      <c r="E109" s="57" t="n"/>
      <c r="F109" s="57" t="n"/>
      <c r="G109" s="57" t="n"/>
      <c r="H109" s="57" t="n"/>
      <c r="I109" s="57" t="n"/>
      <c r="J109" s="58">
        <f>J469</f>
        <v/>
      </c>
    </row>
    <row r="110"/>
    <row r="111"/>
    <row r="112"/>
    <row r="113"/>
    <row r="114"/>
    <row r="115"/>
    <row r="116" ht="24.96" customHeight="1">
      <c r="C116" s="3" t="inlineStr">
        <is>
          <t>SÚPIS PRÁC</t>
        </is>
      </c>
    </row>
    <row r="117"/>
    <row r="118">
      <c r="C118" s="1" t="inlineStr">
        <is>
          <t>Stavba:</t>
        </is>
      </c>
    </row>
    <row r="119">
      <c r="E119" s="28">
        <f>E7</f>
        <v/>
      </c>
    </row>
    <row r="120">
      <c r="C120" s="1" t="inlineStr">
        <is>
          <t>Objekt:</t>
        </is>
      </c>
    </row>
    <row r="121">
      <c r="E121" s="47">
        <f>E9</f>
        <v/>
      </c>
    </row>
    <row r="122"/>
    <row r="123">
      <c r="C123" s="1" t="inlineStr">
        <is>
          <t>Miesto:</t>
        </is>
      </c>
      <c r="F123" s="1">
        <f>F12</f>
        <v/>
      </c>
      <c r="I123" s="1" t="inlineStr">
        <is>
          <t>Dátum:</t>
        </is>
      </c>
      <c r="J123" s="94">
        <f>IF(J12="","",J12)</f>
        <v/>
      </c>
    </row>
    <row r="124"/>
    <row r="125">
      <c r="C125" s="1" t="inlineStr">
        <is>
          <t>Zadávateľ:</t>
        </is>
      </c>
      <c r="F125" s="1">
        <f>E15</f>
        <v/>
      </c>
      <c r="I125" s="1" t="inlineStr">
        <is>
          <t>Projektant:</t>
        </is>
      </c>
      <c r="J125" s="28">
        <f>E21</f>
        <v/>
      </c>
    </row>
    <row r="126">
      <c r="C126" s="1" t="inlineStr">
        <is>
          <t>Zhotoviteľ:</t>
        </is>
      </c>
      <c r="F126" s="1">
        <f>IF(E18="","",E18)</f>
        <v/>
      </c>
      <c r="I126" s="1" t="inlineStr">
        <is>
          <t>Spracovateľ:</t>
        </is>
      </c>
      <c r="J126" s="28">
        <f>E24</f>
        <v/>
      </c>
    </row>
    <row r="127"/>
    <row r="128" ht="29.28" customHeight="1">
      <c r="C128" s="59" t="inlineStr">
        <is>
          <t>PČ</t>
        </is>
      </c>
      <c r="D128" s="60" t="inlineStr">
        <is>
          <t>Typ</t>
        </is>
      </c>
      <c r="E128" s="60" t="inlineStr">
        <is>
          <t>Kód</t>
        </is>
      </c>
      <c r="F128" s="60" t="inlineStr">
        <is>
          <t>Popis</t>
        </is>
      </c>
      <c r="G128" s="60" t="inlineStr">
        <is>
          <t>MJ</t>
        </is>
      </c>
      <c r="H128" s="60" t="inlineStr">
        <is>
          <t>Množstvo</t>
        </is>
      </c>
      <c r="I128" s="60" t="inlineStr">
        <is>
          <t>J.cena [EUR]</t>
        </is>
      </c>
      <c r="J128" s="61" t="inlineStr">
        <is>
          <t>Cena celkom [EUR]</t>
        </is>
      </c>
      <c r="K128" s="62" t="inlineStr">
        <is>
          <t>Cenová sústava</t>
        </is>
      </c>
      <c r="N128" s="63" t="inlineStr">
        <is>
          <t>DPH</t>
        </is>
      </c>
      <c r="O128" s="63" t="inlineStr">
        <is>
          <t>J. Nh [h]</t>
        </is>
      </c>
      <c r="P128" s="63" t="inlineStr">
        <is>
          <t>Nh celkom [h]</t>
        </is>
      </c>
      <c r="Q128" s="63" t="inlineStr">
        <is>
          <t>J. hmotnosť [t]</t>
        </is>
      </c>
      <c r="R128" s="63" t="inlineStr">
        <is>
          <t>Hmotnosť celkom [t]</t>
        </is>
      </c>
      <c r="S128" s="63" t="inlineStr">
        <is>
          <t>J. suť [t]</t>
        </is>
      </c>
      <c r="T128" s="63" t="inlineStr">
        <is>
          <t>Suť celkom [t]</t>
        </is>
      </c>
    </row>
    <row r="129" ht="22.8" customHeight="1">
      <c r="C129" s="64" t="inlineStr">
        <is>
          <t>Náklady súpisu celkom</t>
        </is>
      </c>
      <c r="J129" s="65">
        <f>BK129</f>
        <v/>
      </c>
      <c r="P129" s="98">
        <f>P130+P288+P468</f>
        <v/>
      </c>
      <c r="R129" s="98">
        <f>R130+R288+R468</f>
        <v/>
      </c>
      <c r="T129" s="98">
        <f>T130+T288+T468</f>
        <v/>
      </c>
      <c r="AT129" s="1" t="inlineStr">
        <is>
          <t>D</t>
        </is>
      </c>
      <c r="AU129" s="1" t="inlineStr">
        <is>
          <t>-1</t>
        </is>
      </c>
      <c r="BK129" s="66">
        <f>BK130+BK288+BK468</f>
        <v/>
      </c>
    </row>
    <row r="130" ht="25.92" customHeight="1">
      <c r="D130" s="67" t="inlineStr">
        <is>
          <t>D</t>
        </is>
      </c>
      <c r="E130" s="68" t="inlineStr">
        <is>
          <t>HSV</t>
        </is>
      </c>
      <c r="F130" s="68" t="inlineStr">
        <is>
          <t>Práce a dodávky HSV</t>
        </is>
      </c>
      <c r="J130" s="69">
        <f>BK130</f>
        <v/>
      </c>
      <c r="P130" s="98">
        <f>P131+P176+P197+P268+P277</f>
        <v/>
      </c>
      <c r="R130" s="98">
        <f>R131+R176+R197+R268+R277</f>
        <v/>
      </c>
      <c r="T130" s="98">
        <f>T131+T176+T197+T268+T277</f>
        <v/>
      </c>
      <c r="AR130" s="1" t="inlineStr">
        <is>
          <t>1</t>
        </is>
      </c>
      <c r="AT130" s="46" t="inlineStr">
        <is>
          <t>D</t>
        </is>
      </c>
      <c r="AU130" s="46" t="inlineStr">
        <is>
          <t>0</t>
        </is>
      </c>
      <c r="AY130" s="1" t="inlineStr">
        <is>
          <t>ROZPOCET</t>
        </is>
      </c>
      <c r="BK130" s="31">
        <f>BK131+BK176+BK197+BK268+BK277</f>
        <v/>
      </c>
    </row>
    <row r="131" ht="22.8" customHeight="1">
      <c r="D131" s="67" t="inlineStr">
        <is>
          <t>D</t>
        </is>
      </c>
      <c r="E131" s="70" t="inlineStr">
        <is>
          <t>1</t>
        </is>
      </c>
      <c r="F131" s="70" t="inlineStr">
        <is>
          <t>Zemné práce</t>
        </is>
      </c>
      <c r="J131" s="71">
        <f>BK131</f>
        <v/>
      </c>
      <c r="P131" s="98">
        <f>SUM(P132:P175)</f>
        <v/>
      </c>
      <c r="R131" s="98">
        <f>SUM(R132:R175)</f>
        <v/>
      </c>
      <c r="T131" s="98">
        <f>SUM(T132:T175)</f>
        <v/>
      </c>
      <c r="AR131" s="1" t="inlineStr">
        <is>
          <t>1</t>
        </is>
      </c>
      <c r="AT131" s="46" t="inlineStr">
        <is>
          <t>D</t>
        </is>
      </c>
      <c r="AU131" s="46" t="inlineStr">
        <is>
          <t>1</t>
        </is>
      </c>
      <c r="AY131" s="1" t="inlineStr">
        <is>
          <t>ROZPOCET</t>
        </is>
      </c>
      <c r="BK131" s="31">
        <f>SUM(BK132:BK175)</f>
        <v/>
      </c>
    </row>
    <row r="132" ht="36" customHeight="1">
      <c r="C132" s="72" t="inlineStr">
        <is>
          <t>1</t>
        </is>
      </c>
      <c r="D132" s="72" t="inlineStr">
        <is>
          <t>K</t>
        </is>
      </c>
      <c r="E132" s="73" t="inlineStr">
        <is>
          <t>132251202.S</t>
        </is>
      </c>
      <c r="F132" s="74" t="inlineStr">
        <is>
          <t>Výkop ryhy šírky nad 600 do 2000 mm strojne v hornine tr. 3, objem nad 100 do 1000 m3 - ryhy areálového vodovodu a splaškovej kanalizácie</t>
        </is>
      </c>
      <c r="G132" s="75" t="inlineStr">
        <is>
          <t>m3</t>
        </is>
      </c>
      <c r="H132" s="100" t="n">
        <v>205.53</v>
      </c>
      <c r="I132" s="77" t="n">
        <v>20.06</v>
      </c>
      <c r="J132" s="77">
        <f>ROUND(I132*H132,2)</f>
        <v/>
      </c>
      <c r="K132" s="78" t="inlineStr">
        <is>
          <t>CENEKON 2026/02</t>
        </is>
      </c>
      <c r="N132" s="46" t="inlineStr">
        <is>
          <t>základná</t>
        </is>
      </c>
      <c r="O132" s="98" t="n">
        <v>0</v>
      </c>
      <c r="P132" s="98">
        <f>O132*H132</f>
        <v/>
      </c>
      <c r="Q132" s="98" t="n">
        <v>0</v>
      </c>
      <c r="R132" s="98">
        <f>Q132*H132</f>
        <v/>
      </c>
      <c r="S132" s="98" t="n">
        <v>0</v>
      </c>
      <c r="T132" s="98">
        <f>S132*H132</f>
        <v/>
      </c>
      <c r="AR132" s="1" t="inlineStr">
        <is>
          <t>4</t>
        </is>
      </c>
      <c r="AT132" s="1" t="inlineStr">
        <is>
          <t>K</t>
        </is>
      </c>
      <c r="AU132" s="1" t="inlineStr">
        <is>
          <t>2</t>
        </is>
      </c>
      <c r="AY132" s="1" t="inlineStr">
        <is>
          <t>ROZPOCET</t>
        </is>
      </c>
      <c r="BE132" s="31">
        <f>IF(N132="základná",J132,0)</f>
        <v/>
      </c>
      <c r="BF132" s="31">
        <f>IF(N132="znížená",J132,0)</f>
        <v/>
      </c>
      <c r="BG132" s="31">
        <f>IF(N132="zákl. prenesená",J132,0)</f>
        <v/>
      </c>
      <c r="BH132" s="31">
        <f>IF(N132="zníž. prenesená",J132,0)</f>
        <v/>
      </c>
      <c r="BI132" s="31">
        <f>IF(N132="nulová",J132,0)</f>
        <v/>
      </c>
      <c r="BJ132" s="1" t="inlineStr">
        <is>
          <t>2</t>
        </is>
      </c>
      <c r="BK132" s="31">
        <f>ROUND(I132*H132,2)</f>
        <v/>
      </c>
      <c r="BL132" s="1" t="inlineStr">
        <is>
          <t>4</t>
        </is>
      </c>
      <c r="BM132" s="1" t="inlineStr">
        <is>
          <t>543797348</t>
        </is>
      </c>
    </row>
    <row r="133">
      <c r="D133" s="79" t="inlineStr">
        <is>
          <t>VV</t>
        </is>
      </c>
      <c r="F133" s="80" t="inlineStr">
        <is>
          <t>vodovod: 54,30 x 0,80 x 1,20 = 52,13 m3 (šírka ryhy 800 mm podľa detailu uloženia, dĺžka vrátane odbočky k podzemnému hydrantu 1,40 m)</t>
        </is>
      </c>
      <c r="AT133" s="1" t="inlineStr">
        <is>
          <t>VV</t>
        </is>
      </c>
      <c r="AU133" s="1" t="inlineStr">
        <is>
          <t>2</t>
        </is>
      </c>
      <c r="AV133" s="2" t="inlineStr">
        <is>
          <t>2</t>
        </is>
      </c>
      <c r="AW133" s="2" t="inlineStr">
        <is>
          <t>True</t>
        </is>
      </c>
      <c r="AX133" s="2" t="inlineStr">
        <is>
          <t>0</t>
        </is>
      </c>
      <c r="AY133" s="1" t="inlineStr">
        <is>
          <t>ROZPOCET</t>
        </is>
      </c>
    </row>
    <row r="134">
      <c r="D134" s="79" t="inlineStr">
        <is>
          <t>VV</t>
        </is>
      </c>
      <c r="F134" s="80" t="inlineStr">
        <is>
          <t>splašková kanalizácia: 92,97 x 1,10 x 1,50 = 153,40 m3</t>
        </is>
      </c>
      <c r="AT134" s="1" t="inlineStr">
        <is>
          <t>VV</t>
        </is>
      </c>
      <c r="AU134" s="1" t="inlineStr">
        <is>
          <t>2</t>
        </is>
      </c>
      <c r="AV134" s="2" t="inlineStr">
        <is>
          <t>2</t>
        </is>
      </c>
      <c r="AW134" s="2" t="inlineStr">
        <is>
          <t>True</t>
        </is>
      </c>
      <c r="AX134" s="2" t="inlineStr">
        <is>
          <t>0</t>
        </is>
      </c>
      <c r="AY134" s="1" t="inlineStr">
        <is>
          <t>ROZPOCET</t>
        </is>
      </c>
    </row>
    <row r="135">
      <c r="D135" s="79" t="inlineStr">
        <is>
          <t>VV</t>
        </is>
      </c>
      <c r="F135" s="80" t="inlineStr">
        <is>
          <t>spolu 205,53 m3</t>
        </is>
      </c>
      <c r="H135" s="101" t="n">
        <v>205.53</v>
      </c>
      <c r="AT135" s="1" t="inlineStr">
        <is>
          <t>VV</t>
        </is>
      </c>
      <c r="AU135" s="1" t="inlineStr">
        <is>
          <t>2</t>
        </is>
      </c>
      <c r="AV135" s="2" t="inlineStr">
        <is>
          <t>2</t>
        </is>
      </c>
      <c r="AW135" s="2" t="inlineStr">
        <is>
          <t>True</t>
        </is>
      </c>
      <c r="AX135" s="2" t="inlineStr">
        <is>
          <t>1</t>
        </is>
      </c>
      <c r="AY135" s="1" t="inlineStr">
        <is>
          <t>ROZPOCET</t>
        </is>
      </c>
    </row>
    <row r="136" ht="36" customHeight="1">
      <c r="C136" s="72" t="inlineStr">
        <is>
          <t>2</t>
        </is>
      </c>
      <c r="D136" s="72" t="inlineStr">
        <is>
          <t>K</t>
        </is>
      </c>
      <c r="E136" s="73" t="inlineStr">
        <is>
          <t>130251101.S</t>
        </is>
      </c>
      <c r="F136" s="74" t="inlineStr">
        <is>
          <t>Výkop jamy v obmedzenom priestore strojne v hornine tr. 3, objem nad 30 do 60 m3 - jamy revíznych šachiet a vodomernej šachty</t>
        </is>
      </c>
      <c r="G136" s="75" t="inlineStr">
        <is>
          <t>m3</t>
        </is>
      </c>
      <c r="H136" s="100" t="n">
        <v>48.96</v>
      </c>
      <c r="I136" s="77" t="n">
        <v>45.35</v>
      </c>
      <c r="J136" s="77">
        <f>ROUND(I136*H136,2)</f>
        <v/>
      </c>
      <c r="K136" s="78" t="inlineStr">
        <is>
          <t>CENEKON 2026/02</t>
        </is>
      </c>
      <c r="N136" s="46" t="inlineStr">
        <is>
          <t>základná</t>
        </is>
      </c>
      <c r="O136" s="98" t="n">
        <v>0</v>
      </c>
      <c r="P136" s="98">
        <f>O136*H136</f>
        <v/>
      </c>
      <c r="Q136" s="98" t="n">
        <v>0</v>
      </c>
      <c r="R136" s="98">
        <f>Q136*H136</f>
        <v/>
      </c>
      <c r="S136" s="98" t="n">
        <v>0</v>
      </c>
      <c r="T136" s="98">
        <f>S136*H136</f>
        <v/>
      </c>
      <c r="AR136" s="1" t="inlineStr">
        <is>
          <t>4</t>
        </is>
      </c>
      <c r="AT136" s="1" t="inlineStr">
        <is>
          <t>K</t>
        </is>
      </c>
      <c r="AU136" s="1" t="inlineStr">
        <is>
          <t>2</t>
        </is>
      </c>
      <c r="AY136" s="1" t="inlineStr">
        <is>
          <t>ROZPOCET</t>
        </is>
      </c>
      <c r="BE136" s="31">
        <f>IF(N136="základná",J136,0)</f>
        <v/>
      </c>
      <c r="BF136" s="31">
        <f>IF(N136="znížená",J136,0)</f>
        <v/>
      </c>
      <c r="BG136" s="31">
        <f>IF(N136="zákl. prenesená",J136,0)</f>
        <v/>
      </c>
      <c r="BH136" s="31">
        <f>IF(N136="zníž. prenesená",J136,0)</f>
        <v/>
      </c>
      <c r="BI136" s="31">
        <f>IF(N136="nulová",J136,0)</f>
        <v/>
      </c>
      <c r="BJ136" s="1" t="inlineStr">
        <is>
          <t>2</t>
        </is>
      </c>
      <c r="BK136" s="31">
        <f>ROUND(I136*H136,2)</f>
        <v/>
      </c>
      <c r="BL136" s="1" t="inlineStr">
        <is>
          <t>4</t>
        </is>
      </c>
      <c r="BM136" s="1" t="inlineStr">
        <is>
          <t>-1227434903</t>
        </is>
      </c>
    </row>
    <row r="137">
      <c r="D137" s="79" t="inlineStr">
        <is>
          <t>VV</t>
        </is>
      </c>
      <c r="F137" s="80" t="inlineStr">
        <is>
          <t>pôdorys jamy 2,20 x 2,20 = 4,84 m2</t>
        </is>
      </c>
      <c r="AT137" s="1" t="inlineStr">
        <is>
          <t>VV</t>
        </is>
      </c>
      <c r="AU137" s="1" t="inlineStr">
        <is>
          <t>2</t>
        </is>
      </c>
      <c r="AV137" s="2" t="inlineStr">
        <is>
          <t>2</t>
        </is>
      </c>
      <c r="AW137" s="2" t="inlineStr">
        <is>
          <t>True</t>
        </is>
      </c>
      <c r="AX137" s="2" t="inlineStr">
        <is>
          <t>0</t>
        </is>
      </c>
      <c r="AY137" s="1" t="inlineStr">
        <is>
          <t>ROZPOCET</t>
        </is>
      </c>
    </row>
    <row r="138">
      <c r="D138" s="79" t="inlineStr">
        <is>
          <t>VV</t>
        </is>
      </c>
      <c r="F138" s="80" t="inlineStr">
        <is>
          <t>hĺbka jamy = hĺbka ryhy 1,50 + 0,15 (niveleta vnútri dnového dielca) + 0,15 (lôžko) = 1,80 m</t>
        </is>
      </c>
      <c r="AT138" s="1" t="inlineStr">
        <is>
          <t>VV</t>
        </is>
      </c>
      <c r="AU138" s="1" t="inlineStr">
        <is>
          <t>2</t>
        </is>
      </c>
      <c r="AV138" s="2" t="inlineStr">
        <is>
          <t>2</t>
        </is>
      </c>
      <c r="AW138" s="2" t="inlineStr">
        <is>
          <t>True</t>
        </is>
      </c>
      <c r="AX138" s="2" t="inlineStr">
        <is>
          <t>0</t>
        </is>
      </c>
      <c r="AY138" s="1" t="inlineStr">
        <is>
          <t>ROZPOCET</t>
        </is>
      </c>
    </row>
    <row r="139">
      <c r="D139" s="79" t="inlineStr">
        <is>
          <t>VV</t>
        </is>
      </c>
      <c r="F139" s="80" t="inlineStr">
        <is>
          <t>5 x 4,84 x 1,80 = 43.56 m3</t>
        </is>
      </c>
      <c r="AT139" s="1" t="inlineStr">
        <is>
          <t>VV</t>
        </is>
      </c>
      <c r="AU139" s="1" t="inlineStr">
        <is>
          <t>2</t>
        </is>
      </c>
      <c r="AV139" s="2" t="inlineStr">
        <is>
          <t>2</t>
        </is>
      </c>
      <c r="AW139" s="2" t="inlineStr">
        <is>
          <t>True</t>
        </is>
      </c>
      <c r="AX139" s="2" t="inlineStr">
        <is>
          <t>0</t>
        </is>
      </c>
      <c r="AY139" s="1" t="inlineStr">
        <is>
          <t>ROZPOCET</t>
        </is>
      </c>
    </row>
    <row r="140">
      <c r="D140" s="79" t="inlineStr">
        <is>
          <t>VV</t>
        </is>
      </c>
      <c r="F140" s="80" t="inlineStr">
        <is>
          <t>jama vodomernej šachty 1,80 x 1,50 x 2,00 = 5,40 m3</t>
        </is>
      </c>
      <c r="AT140" s="1" t="inlineStr">
        <is>
          <t>VV</t>
        </is>
      </c>
      <c r="AU140" s="1" t="inlineStr">
        <is>
          <t>2</t>
        </is>
      </c>
      <c r="AV140" s="2" t="inlineStr">
        <is>
          <t>2</t>
        </is>
      </c>
      <c r="AW140" s="2" t="inlineStr">
        <is>
          <t>True</t>
        </is>
      </c>
      <c r="AX140" s="2" t="inlineStr">
        <is>
          <t>0</t>
        </is>
      </c>
      <c r="AY140" s="1" t="inlineStr">
        <is>
          <t>ROZPOCET</t>
        </is>
      </c>
    </row>
    <row r="141">
      <c r="D141" s="79" t="inlineStr">
        <is>
          <t>VV</t>
        </is>
      </c>
      <c r="F141" s="80" t="inlineStr">
        <is>
          <t>spolu 48.96 m3</t>
        </is>
      </c>
      <c r="H141" s="101" t="n">
        <v>48.96</v>
      </c>
      <c r="AT141" s="1" t="inlineStr">
        <is>
          <t>VV</t>
        </is>
      </c>
      <c r="AU141" s="1" t="inlineStr">
        <is>
          <t>2</t>
        </is>
      </c>
      <c r="AV141" s="2" t="inlineStr">
        <is>
          <t>2</t>
        </is>
      </c>
      <c r="AW141" s="2" t="inlineStr">
        <is>
          <t>True</t>
        </is>
      </c>
      <c r="AX141" s="2" t="inlineStr">
        <is>
          <t>1</t>
        </is>
      </c>
      <c r="AY141" s="1" t="inlineStr">
        <is>
          <t>ROZPOCET</t>
        </is>
      </c>
    </row>
    <row r="142" ht="24" customHeight="1">
      <c r="C142" s="72" t="inlineStr">
        <is>
          <t>3</t>
        </is>
      </c>
      <c r="D142" s="72" t="inlineStr">
        <is>
          <t>K</t>
        </is>
      </c>
      <c r="E142" s="73" t="inlineStr">
        <is>
          <t>151101101.S</t>
        </is>
      </c>
      <c r="F142" s="74" t="inlineStr">
        <is>
          <t>Paženie a rozopretie stien rýh pre podzemné vedenie, príložné, hĺbky do 2 m</t>
        </is>
      </c>
      <c r="G142" s="75" t="inlineStr">
        <is>
          <t>m2</t>
        </is>
      </c>
      <c r="H142" s="100" t="n">
        <v>409.23</v>
      </c>
      <c r="I142" s="77" t="n">
        <v>5.83</v>
      </c>
      <c r="J142" s="77">
        <f>ROUND(I142*H142,2)</f>
        <v/>
      </c>
      <c r="K142" s="78" t="inlineStr">
        <is>
          <t>CENEKON 2026/02</t>
        </is>
      </c>
      <c r="N142" s="46" t="inlineStr">
        <is>
          <t>základná</t>
        </is>
      </c>
      <c r="O142" s="98" t="n">
        <v>0</v>
      </c>
      <c r="P142" s="98">
        <f>O142*H142</f>
        <v/>
      </c>
      <c r="Q142" s="98" t="n">
        <v>0.00091</v>
      </c>
      <c r="R142" s="98">
        <f>Q142*H142</f>
        <v/>
      </c>
      <c r="S142" s="98" t="n">
        <v>0</v>
      </c>
      <c r="T142" s="98">
        <f>S142*H142</f>
        <v/>
      </c>
      <c r="AR142" s="1" t="inlineStr">
        <is>
          <t>4</t>
        </is>
      </c>
      <c r="AT142" s="1" t="inlineStr">
        <is>
          <t>K</t>
        </is>
      </c>
      <c r="AU142" s="1" t="inlineStr">
        <is>
          <t>2</t>
        </is>
      </c>
      <c r="AY142" s="1" t="inlineStr">
        <is>
          <t>ROZPOCET</t>
        </is>
      </c>
      <c r="BE142" s="31">
        <f>IF(N142="základná",J142,0)</f>
        <v/>
      </c>
      <c r="BF142" s="31">
        <f>IF(N142="znížená",J142,0)</f>
        <v/>
      </c>
      <c r="BG142" s="31">
        <f>IF(N142="zákl. prenesená",J142,0)</f>
        <v/>
      </c>
      <c r="BH142" s="31">
        <f>IF(N142="zníž. prenesená",J142,0)</f>
        <v/>
      </c>
      <c r="BI142" s="31">
        <f>IF(N142="nulová",J142,0)</f>
        <v/>
      </c>
      <c r="BJ142" s="1" t="inlineStr">
        <is>
          <t>2</t>
        </is>
      </c>
      <c r="BK142" s="31">
        <f>ROUND(I142*H142,2)</f>
        <v/>
      </c>
      <c r="BL142" s="1" t="inlineStr">
        <is>
          <t>4</t>
        </is>
      </c>
      <c r="BM142" s="1" t="inlineStr">
        <is>
          <t>510570415</t>
        </is>
      </c>
    </row>
    <row r="143">
      <c r="D143" s="79" t="inlineStr">
        <is>
          <t>VV</t>
        </is>
      </c>
      <c r="F143" s="80" t="inlineStr">
        <is>
          <t>vodovod: 2 x 54,30 x 1,20 = 130,32 m2</t>
        </is>
      </c>
      <c r="AT143" s="1" t="inlineStr">
        <is>
          <t>VV</t>
        </is>
      </c>
      <c r="AU143" s="1" t="inlineStr">
        <is>
          <t>2</t>
        </is>
      </c>
      <c r="AV143" s="2" t="inlineStr">
        <is>
          <t>2</t>
        </is>
      </c>
      <c r="AW143" s="2" t="inlineStr">
        <is>
          <t>True</t>
        </is>
      </c>
      <c r="AX143" s="2" t="inlineStr">
        <is>
          <t>0</t>
        </is>
      </c>
      <c r="AY143" s="1" t="inlineStr">
        <is>
          <t>ROZPOCET</t>
        </is>
      </c>
    </row>
    <row r="144">
      <c r="D144" s="79" t="inlineStr">
        <is>
          <t>VV</t>
        </is>
      </c>
      <c r="F144" s="80" t="inlineStr">
        <is>
          <t>kanalizácia: 2 x 92,97 x 1,50 = 278,91 m2</t>
        </is>
      </c>
      <c r="AT144" s="1" t="inlineStr">
        <is>
          <t>VV</t>
        </is>
      </c>
      <c r="AU144" s="1" t="inlineStr">
        <is>
          <t>2</t>
        </is>
      </c>
      <c r="AV144" s="2" t="inlineStr">
        <is>
          <t>2</t>
        </is>
      </c>
      <c r="AW144" s="2" t="inlineStr">
        <is>
          <t>True</t>
        </is>
      </c>
      <c r="AX144" s="2" t="inlineStr">
        <is>
          <t>0</t>
        </is>
      </c>
      <c r="AY144" s="1" t="inlineStr">
        <is>
          <t>ROZPOCET</t>
        </is>
      </c>
    </row>
    <row r="145">
      <c r="D145" s="79" t="inlineStr">
        <is>
          <t>VV</t>
        </is>
      </c>
      <c r="F145" s="80" t="inlineStr">
        <is>
          <t>spolu 409,23 m2</t>
        </is>
      </c>
      <c r="H145" s="101" t="n">
        <v>409.23</v>
      </c>
      <c r="AT145" s="1" t="inlineStr">
        <is>
          <t>VV</t>
        </is>
      </c>
      <c r="AU145" s="1" t="inlineStr">
        <is>
          <t>2</t>
        </is>
      </c>
      <c r="AV145" s="2" t="inlineStr">
        <is>
          <t>2</t>
        </is>
      </c>
      <c r="AW145" s="2" t="inlineStr">
        <is>
          <t>True</t>
        </is>
      </c>
      <c r="AX145" s="2" t="inlineStr">
        <is>
          <t>1</t>
        </is>
      </c>
      <c r="AY145" s="1" t="inlineStr">
        <is>
          <t>ROZPOCET</t>
        </is>
      </c>
    </row>
    <row r="146" ht="24" customHeight="1">
      <c r="C146" s="72" t="inlineStr">
        <is>
          <t>4</t>
        </is>
      </c>
      <c r="D146" s="72" t="inlineStr">
        <is>
          <t>K</t>
        </is>
      </c>
      <c r="E146" s="73" t="inlineStr">
        <is>
          <t>151101111.S</t>
        </is>
      </c>
      <c r="F146" s="74" t="inlineStr">
        <is>
          <t>Odstránenie paženia rýh pre podzemné vedenie, príložné, hĺbky do 2 m</t>
        </is>
      </c>
      <c r="G146" s="75" t="inlineStr">
        <is>
          <t>m2</t>
        </is>
      </c>
      <c r="H146" s="100" t="n">
        <v>409.23</v>
      </c>
      <c r="I146" s="77" t="n">
        <v>3.75</v>
      </c>
      <c r="J146" s="77">
        <f>ROUND(I146*H146,2)</f>
        <v/>
      </c>
      <c r="K146" s="78" t="inlineStr">
        <is>
          <t>CENEKON 2026/02</t>
        </is>
      </c>
      <c r="N146" s="46" t="inlineStr">
        <is>
          <t>základná</t>
        </is>
      </c>
      <c r="O146" s="98" t="n">
        <v>0</v>
      </c>
      <c r="P146" s="98">
        <f>O146*H146</f>
        <v/>
      </c>
      <c r="Q146" s="98" t="n">
        <v>0</v>
      </c>
      <c r="R146" s="98">
        <f>Q146*H146</f>
        <v/>
      </c>
      <c r="S146" s="98" t="n">
        <v>0</v>
      </c>
      <c r="T146" s="98">
        <f>S146*H146</f>
        <v/>
      </c>
      <c r="AR146" s="1" t="inlineStr">
        <is>
          <t>4</t>
        </is>
      </c>
      <c r="AT146" s="1" t="inlineStr">
        <is>
          <t>K</t>
        </is>
      </c>
      <c r="AU146" s="1" t="inlineStr">
        <is>
          <t>2</t>
        </is>
      </c>
      <c r="AY146" s="1" t="inlineStr">
        <is>
          <t>ROZPOCET</t>
        </is>
      </c>
      <c r="BE146" s="31">
        <f>IF(N146="základná",J146,0)</f>
        <v/>
      </c>
      <c r="BF146" s="31">
        <f>IF(N146="znížená",J146,0)</f>
        <v/>
      </c>
      <c r="BG146" s="31">
        <f>IF(N146="zákl. prenesená",J146,0)</f>
        <v/>
      </c>
      <c r="BH146" s="31">
        <f>IF(N146="zníž. prenesená",J146,0)</f>
        <v/>
      </c>
      <c r="BI146" s="31">
        <f>IF(N146="nulová",J146,0)</f>
        <v/>
      </c>
      <c r="BJ146" s="1" t="inlineStr">
        <is>
          <t>2</t>
        </is>
      </c>
      <c r="BK146" s="31">
        <f>ROUND(I146*H146,2)</f>
        <v/>
      </c>
      <c r="BL146" s="1" t="inlineStr">
        <is>
          <t>4</t>
        </is>
      </c>
      <c r="BM146" s="1" t="inlineStr">
        <is>
          <t>2128927333</t>
        </is>
      </c>
    </row>
    <row r="147">
      <c r="D147" s="79" t="inlineStr">
        <is>
          <t>VV</t>
        </is>
      </c>
      <c r="F147" s="80" t="inlineStr">
        <is>
          <t>zhodné s pažením = 409,23 m2</t>
        </is>
      </c>
      <c r="H147" s="101" t="n">
        <v>409.23</v>
      </c>
      <c r="AT147" s="1" t="inlineStr">
        <is>
          <t>VV</t>
        </is>
      </c>
      <c r="AU147" s="1" t="inlineStr">
        <is>
          <t>2</t>
        </is>
      </c>
      <c r="AV147" s="2" t="inlineStr">
        <is>
          <t>2</t>
        </is>
      </c>
      <c r="AW147" s="2" t="inlineStr">
        <is>
          <t>True</t>
        </is>
      </c>
      <c r="AX147" s="2" t="inlineStr">
        <is>
          <t>1</t>
        </is>
      </c>
      <c r="AY147" s="1" t="inlineStr">
        <is>
          <t>ROZPOCET</t>
        </is>
      </c>
    </row>
    <row r="148" ht="36" customHeight="1">
      <c r="C148" s="72" t="inlineStr">
        <is>
          <t>5</t>
        </is>
      </c>
      <c r="D148" s="72" t="inlineStr">
        <is>
          <t>K</t>
        </is>
      </c>
      <c r="E148" s="73" t="inlineStr">
        <is>
          <t>151101101.S</t>
        </is>
      </c>
      <c r="F148" s="74" t="inlineStr">
        <is>
          <t>Paženie a rozopretie stien jám pre podzemné vedenie, príložné do 2 m - jamy revíznych šachiet a vodomernej šachty</t>
        </is>
      </c>
      <c r="G148" s="75" t="inlineStr">
        <is>
          <t>m2</t>
        </is>
      </c>
      <c r="H148" s="100" t="n">
        <v>92.40000000000001</v>
      </c>
      <c r="I148" s="77" t="n">
        <v>5.83</v>
      </c>
      <c r="J148" s="77">
        <f>ROUND(I148*H148,2)</f>
        <v/>
      </c>
      <c r="K148" s="78" t="inlineStr">
        <is>
          <t>CENEKON 2026/02</t>
        </is>
      </c>
      <c r="N148" s="46" t="inlineStr">
        <is>
          <t>základná</t>
        </is>
      </c>
      <c r="O148" s="98" t="n">
        <v>0</v>
      </c>
      <c r="P148" s="98">
        <f>O148*H148</f>
        <v/>
      </c>
      <c r="Q148" s="98" t="n">
        <v>0.00091</v>
      </c>
      <c r="R148" s="98">
        <f>Q148*H148</f>
        <v/>
      </c>
      <c r="S148" s="98" t="n">
        <v>0</v>
      </c>
      <c r="T148" s="98">
        <f>S148*H148</f>
        <v/>
      </c>
      <c r="AR148" s="1" t="inlineStr">
        <is>
          <t>4</t>
        </is>
      </c>
      <c r="AT148" s="1" t="inlineStr">
        <is>
          <t>K</t>
        </is>
      </c>
      <c r="AU148" s="1" t="inlineStr">
        <is>
          <t>2</t>
        </is>
      </c>
      <c r="AY148" s="1" t="inlineStr">
        <is>
          <t>ROZPOCET</t>
        </is>
      </c>
      <c r="BE148" s="31">
        <f>IF(N148="základná",J148,0)</f>
        <v/>
      </c>
      <c r="BF148" s="31">
        <f>IF(N148="znížená",J148,0)</f>
        <v/>
      </c>
      <c r="BG148" s="31">
        <f>IF(N148="zákl. prenesená",J148,0)</f>
        <v/>
      </c>
      <c r="BH148" s="31">
        <f>IF(N148="zníž. prenesená",J148,0)</f>
        <v/>
      </c>
      <c r="BI148" s="31">
        <f>IF(N148="nulová",J148,0)</f>
        <v/>
      </c>
      <c r="BJ148" s="1" t="inlineStr">
        <is>
          <t>2</t>
        </is>
      </c>
      <c r="BK148" s="31">
        <f>ROUND(I148*H148,2)</f>
        <v/>
      </c>
      <c r="BL148" s="1" t="inlineStr">
        <is>
          <t>4</t>
        </is>
      </c>
      <c r="BM148" s="1" t="inlineStr">
        <is>
          <t>1664630161</t>
        </is>
      </c>
    </row>
    <row r="149">
      <c r="D149" s="79" t="inlineStr">
        <is>
          <t>VV</t>
        </is>
      </c>
      <c r="F149" s="80" t="inlineStr">
        <is>
          <t>jamy 5 revíznych šachiet hĺbky 1,80 m: 5 x 8,80 x 1,80 = 79,20 m2</t>
        </is>
      </c>
      <c r="AT149" s="1" t="inlineStr">
        <is>
          <t>VV</t>
        </is>
      </c>
      <c r="AU149" s="1" t="inlineStr">
        <is>
          <t>2</t>
        </is>
      </c>
      <c r="AV149" s="2" t="inlineStr">
        <is>
          <t>2</t>
        </is>
      </c>
      <c r="AW149" s="2" t="inlineStr">
        <is>
          <t>True</t>
        </is>
      </c>
      <c r="AX149" s="2" t="inlineStr">
        <is>
          <t>0</t>
        </is>
      </c>
      <c r="AY149" s="1" t="inlineStr">
        <is>
          <t>ROZPOCET</t>
        </is>
      </c>
    </row>
    <row r="150">
      <c r="D150" s="79" t="inlineStr">
        <is>
          <t>VV</t>
        </is>
      </c>
      <c r="F150" s="80" t="inlineStr">
        <is>
          <t>jama vodomernej šachty hĺbky 2,00 m: 6,60 x 2,00 = 13,20 m2</t>
        </is>
      </c>
      <c r="AT150" s="1" t="inlineStr">
        <is>
          <t>VV</t>
        </is>
      </c>
      <c r="AU150" s="1" t="inlineStr">
        <is>
          <t>2</t>
        </is>
      </c>
      <c r="AV150" s="2" t="inlineStr">
        <is>
          <t>2</t>
        </is>
      </c>
      <c r="AW150" s="2" t="inlineStr">
        <is>
          <t>True</t>
        </is>
      </c>
      <c r="AX150" s="2" t="inlineStr">
        <is>
          <t>0</t>
        </is>
      </c>
      <c r="AY150" s="1" t="inlineStr">
        <is>
          <t>ROZPOCET</t>
        </is>
      </c>
    </row>
    <row r="151">
      <c r="D151" s="79" t="inlineStr">
        <is>
          <t>VV</t>
        </is>
      </c>
      <c r="F151" s="80" t="inlineStr">
        <is>
          <t>obe hĺbky patria do triedy do 2 m</t>
        </is>
      </c>
      <c r="AT151" s="1" t="inlineStr">
        <is>
          <t>VV</t>
        </is>
      </c>
      <c r="AU151" s="1" t="inlineStr">
        <is>
          <t>2</t>
        </is>
      </c>
      <c r="AV151" s="2" t="inlineStr">
        <is>
          <t>2</t>
        </is>
      </c>
      <c r="AW151" s="2" t="inlineStr">
        <is>
          <t>True</t>
        </is>
      </c>
      <c r="AX151" s="2" t="inlineStr">
        <is>
          <t>0</t>
        </is>
      </c>
      <c r="AY151" s="1" t="inlineStr">
        <is>
          <t>ROZPOCET</t>
        </is>
      </c>
    </row>
    <row r="152">
      <c r="D152" s="79" t="inlineStr">
        <is>
          <t>VV</t>
        </is>
      </c>
      <c r="F152" s="80" t="inlineStr">
        <is>
          <t>spolu 92,40 m2</t>
        </is>
      </c>
      <c r="H152" s="101" t="n">
        <v>92.40000000000001</v>
      </c>
      <c r="AT152" s="1" t="inlineStr">
        <is>
          <t>VV</t>
        </is>
      </c>
      <c r="AU152" s="1" t="inlineStr">
        <is>
          <t>2</t>
        </is>
      </c>
      <c r="AV152" s="2" t="inlineStr">
        <is>
          <t>2</t>
        </is>
      </c>
      <c r="AW152" s="2" t="inlineStr">
        <is>
          <t>True</t>
        </is>
      </c>
      <c r="AX152" s="2" t="inlineStr">
        <is>
          <t>1</t>
        </is>
      </c>
      <c r="AY152" s="1" t="inlineStr">
        <is>
          <t>ROZPOCET</t>
        </is>
      </c>
    </row>
    <row r="153" ht="36" customHeight="1">
      <c r="C153" s="72" t="inlineStr">
        <is>
          <t>6</t>
        </is>
      </c>
      <c r="D153" s="72" t="inlineStr">
        <is>
          <t>K</t>
        </is>
      </c>
      <c r="E153" s="73" t="inlineStr">
        <is>
          <t>151101111.S</t>
        </is>
      </c>
      <c r="F153" s="74" t="inlineStr">
        <is>
          <t>Odstránenie paženia jám pre podzemné vedenie, príložné hĺbky do 2 m - jamy revíznych šachiet a vodomernej šachty</t>
        </is>
      </c>
      <c r="G153" s="75" t="inlineStr">
        <is>
          <t>m2</t>
        </is>
      </c>
      <c r="H153" s="100" t="n">
        <v>92.40000000000001</v>
      </c>
      <c r="I153" s="77" t="n">
        <v>3.75</v>
      </c>
      <c r="J153" s="77">
        <f>ROUND(I153*H153,2)</f>
        <v/>
      </c>
      <c r="K153" s="78" t="inlineStr">
        <is>
          <t>CENEKON 2026/02</t>
        </is>
      </c>
      <c r="N153" s="46" t="inlineStr">
        <is>
          <t>základná</t>
        </is>
      </c>
      <c r="O153" s="98" t="n">
        <v>0</v>
      </c>
      <c r="P153" s="98">
        <f>O153*H153</f>
        <v/>
      </c>
      <c r="Q153" s="98" t="n">
        <v>0</v>
      </c>
      <c r="R153" s="98">
        <f>Q153*H153</f>
        <v/>
      </c>
      <c r="S153" s="98" t="n">
        <v>0</v>
      </c>
      <c r="T153" s="98">
        <f>S153*H153</f>
        <v/>
      </c>
      <c r="AR153" s="1" t="inlineStr">
        <is>
          <t>4</t>
        </is>
      </c>
      <c r="AT153" s="1" t="inlineStr">
        <is>
          <t>K</t>
        </is>
      </c>
      <c r="AU153" s="1" t="inlineStr">
        <is>
          <t>2</t>
        </is>
      </c>
      <c r="AY153" s="1" t="inlineStr">
        <is>
          <t>ROZPOCET</t>
        </is>
      </c>
      <c r="BE153" s="31">
        <f>IF(N153="základná",J153,0)</f>
        <v/>
      </c>
      <c r="BF153" s="31">
        <f>IF(N153="znížená",J153,0)</f>
        <v/>
      </c>
      <c r="BG153" s="31">
        <f>IF(N153="zákl. prenesená",J153,0)</f>
        <v/>
      </c>
      <c r="BH153" s="31">
        <f>IF(N153="zníž. prenesená",J153,0)</f>
        <v/>
      </c>
      <c r="BI153" s="31">
        <f>IF(N153="nulová",J153,0)</f>
        <v/>
      </c>
      <c r="BJ153" s="1" t="inlineStr">
        <is>
          <t>2</t>
        </is>
      </c>
      <c r="BK153" s="31">
        <f>ROUND(I153*H153,2)</f>
        <v/>
      </c>
      <c r="BL153" s="1" t="inlineStr">
        <is>
          <t>4</t>
        </is>
      </c>
      <c r="BM153" s="1" t="inlineStr">
        <is>
          <t>1177568409</t>
        </is>
      </c>
    </row>
    <row r="154">
      <c r="D154" s="79" t="inlineStr">
        <is>
          <t>VV</t>
        </is>
      </c>
      <c r="F154" s="80" t="inlineStr">
        <is>
          <t>zhodné s pažením jám = 92.40 m2</t>
        </is>
      </c>
      <c r="H154" s="101" t="n">
        <v>92.40000000000001</v>
      </c>
      <c r="AT154" s="1" t="inlineStr">
        <is>
          <t>VV</t>
        </is>
      </c>
      <c r="AU154" s="1" t="inlineStr">
        <is>
          <t>2</t>
        </is>
      </c>
      <c r="AV154" s="2" t="inlineStr">
        <is>
          <t>2</t>
        </is>
      </c>
      <c r="AW154" s="2" t="inlineStr">
        <is>
          <t>True</t>
        </is>
      </c>
      <c r="AX154" s="2" t="inlineStr">
        <is>
          <t>1</t>
        </is>
      </c>
      <c r="AY154" s="1" t="inlineStr">
        <is>
          <t>ROZPOCET</t>
        </is>
      </c>
    </row>
    <row r="155" ht="24" customHeight="1">
      <c r="C155" s="72" t="inlineStr">
        <is>
          <t>7</t>
        </is>
      </c>
      <c r="D155" s="72" t="inlineStr">
        <is>
          <t>K</t>
        </is>
      </c>
      <c r="E155" s="73" t="inlineStr">
        <is>
          <t>175101101.S</t>
        </is>
      </c>
      <c r="F155" s="74" t="inlineStr">
        <is>
          <t>Obsyp potrubia sypaninou z vhodných hornín tr. 1 až 4 bez prehodenia sypaniny</t>
        </is>
      </c>
      <c r="G155" s="75" t="inlineStr">
        <is>
          <t>m3</t>
        </is>
      </c>
      <c r="H155" s="100" t="n">
        <v>64.95999999999999</v>
      </c>
      <c r="I155" s="77" t="n">
        <v>25.25</v>
      </c>
      <c r="J155" s="77">
        <f>ROUND(I155*H155,2)</f>
        <v/>
      </c>
      <c r="K155" s="78" t="inlineStr">
        <is>
          <t>CENEKON 2026/02</t>
        </is>
      </c>
      <c r="N155" s="46" t="inlineStr">
        <is>
          <t>základná</t>
        </is>
      </c>
      <c r="O155" s="98" t="n">
        <v>0</v>
      </c>
      <c r="P155" s="98">
        <f>O155*H155</f>
        <v/>
      </c>
      <c r="Q155" s="98" t="n">
        <v>0</v>
      </c>
      <c r="R155" s="98">
        <f>Q155*H155</f>
        <v/>
      </c>
      <c r="S155" s="98" t="n">
        <v>0</v>
      </c>
      <c r="T155" s="98">
        <f>S155*H155</f>
        <v/>
      </c>
      <c r="AR155" s="1" t="inlineStr">
        <is>
          <t>4</t>
        </is>
      </c>
      <c r="AT155" s="1" t="inlineStr">
        <is>
          <t>K</t>
        </is>
      </c>
      <c r="AU155" s="1" t="inlineStr">
        <is>
          <t>2</t>
        </is>
      </c>
      <c r="AY155" s="1" t="inlineStr">
        <is>
          <t>ROZPOCET</t>
        </is>
      </c>
      <c r="BE155" s="31">
        <f>IF(N155="základná",J155,0)</f>
        <v/>
      </c>
      <c r="BF155" s="31">
        <f>IF(N155="znížená",J155,0)</f>
        <v/>
      </c>
      <c r="BG155" s="31">
        <f>IF(N155="zákl. prenesená",J155,0)</f>
        <v/>
      </c>
      <c r="BH155" s="31">
        <f>IF(N155="zníž. prenesená",J155,0)</f>
        <v/>
      </c>
      <c r="BI155" s="31">
        <f>IF(N155="nulová",J155,0)</f>
        <v/>
      </c>
      <c r="BJ155" s="1" t="inlineStr">
        <is>
          <t>2</t>
        </is>
      </c>
      <c r="BK155" s="31">
        <f>ROUND(I155*H155,2)</f>
        <v/>
      </c>
      <c r="BL155" s="1" t="inlineStr">
        <is>
          <t>4</t>
        </is>
      </c>
      <c r="BM155" s="1" t="inlineStr">
        <is>
          <t>1831833695</t>
        </is>
      </c>
    </row>
    <row r="156">
      <c r="D156" s="79" t="inlineStr">
        <is>
          <t>VV</t>
        </is>
      </c>
      <c r="F156" s="80" t="inlineStr">
        <is>
          <t>vodovod: 54,30 x 0,306 m3/bm = 16,62 m3</t>
        </is>
      </c>
      <c r="AT156" s="1" t="inlineStr">
        <is>
          <t>VV</t>
        </is>
      </c>
      <c r="AU156" s="1" t="inlineStr">
        <is>
          <t>2</t>
        </is>
      </c>
      <c r="AV156" s="2" t="inlineStr">
        <is>
          <t>2</t>
        </is>
      </c>
      <c r="AW156" s="2" t="inlineStr">
        <is>
          <t>True</t>
        </is>
      </c>
      <c r="AX156" s="2" t="inlineStr">
        <is>
          <t>0</t>
        </is>
      </c>
      <c r="AY156" s="1" t="inlineStr">
        <is>
          <t>ROZPOCET</t>
        </is>
      </c>
    </row>
    <row r="157">
      <c r="D157" s="79" t="inlineStr">
        <is>
          <t>VV</t>
        </is>
      </c>
      <c r="F157" s="80" t="inlineStr">
        <is>
          <t>kanalizácia: 92,97 x 0,52 m3/bm = 48,34 m3</t>
        </is>
      </c>
      <c r="AT157" s="1" t="inlineStr">
        <is>
          <t>VV</t>
        </is>
      </c>
      <c r="AU157" s="1" t="inlineStr">
        <is>
          <t>2</t>
        </is>
      </c>
      <c r="AV157" s="2" t="inlineStr">
        <is>
          <t>2</t>
        </is>
      </c>
      <c r="AW157" s="2" t="inlineStr">
        <is>
          <t>True</t>
        </is>
      </c>
      <c r="AX157" s="2" t="inlineStr">
        <is>
          <t>0</t>
        </is>
      </c>
      <c r="AY157" s="1" t="inlineStr">
        <is>
          <t>ROZPOCET</t>
        </is>
      </c>
    </row>
    <row r="158">
      <c r="D158" s="79" t="inlineStr">
        <is>
          <t>VV</t>
        </is>
      </c>
      <c r="F158" s="80" t="inlineStr">
        <is>
          <t>spolu 64,96 m3</t>
        </is>
      </c>
      <c r="H158" s="101" t="n">
        <v>64.95999999999999</v>
      </c>
      <c r="AT158" s="1" t="inlineStr">
        <is>
          <t>VV</t>
        </is>
      </c>
      <c r="AU158" s="1" t="inlineStr">
        <is>
          <t>2</t>
        </is>
      </c>
      <c r="AV158" s="2" t="inlineStr">
        <is>
          <t>2</t>
        </is>
      </c>
      <c r="AW158" s="2" t="inlineStr">
        <is>
          <t>True</t>
        </is>
      </c>
      <c r="AX158" s="2" t="inlineStr">
        <is>
          <t>1</t>
        </is>
      </c>
      <c r="AY158" s="1" t="inlineStr">
        <is>
          <t>ROZPOCET</t>
        </is>
      </c>
    </row>
    <row r="159" ht="24" customHeight="1">
      <c r="C159" s="72" t="inlineStr">
        <is>
          <t>8</t>
        </is>
      </c>
      <c r="D159" s="72" t="inlineStr">
        <is>
          <t>K</t>
        </is>
      </c>
      <c r="E159" s="73" t="inlineStr">
        <is>
          <t>174101002.S</t>
        </is>
      </c>
      <c r="F159" s="74" t="inlineStr">
        <is>
          <t>Zásyp sypaninou so zhutnením jám, šachiet a rýh, objem nad 100 do 1000 m3</t>
        </is>
      </c>
      <c r="G159" s="75" t="inlineStr">
        <is>
          <t>m3</t>
        </is>
      </c>
      <c r="H159" s="100" t="n">
        <v>150.8</v>
      </c>
      <c r="I159" s="77" t="n">
        <v>4.91</v>
      </c>
      <c r="J159" s="77">
        <f>ROUND(I159*H159,2)</f>
        <v/>
      </c>
      <c r="K159" s="78" t="inlineStr">
        <is>
          <t>CENEKON 2026/02</t>
        </is>
      </c>
      <c r="N159" s="46" t="inlineStr">
        <is>
          <t>základná</t>
        </is>
      </c>
      <c r="O159" s="98" t="n">
        <v>0</v>
      </c>
      <c r="P159" s="98">
        <f>O159*H159</f>
        <v/>
      </c>
      <c r="Q159" s="98" t="n">
        <v>0</v>
      </c>
      <c r="R159" s="98">
        <f>Q159*H159</f>
        <v/>
      </c>
      <c r="S159" s="98" t="n">
        <v>0</v>
      </c>
      <c r="T159" s="98">
        <f>S159*H159</f>
        <v/>
      </c>
      <c r="AR159" s="1" t="inlineStr">
        <is>
          <t>4</t>
        </is>
      </c>
      <c r="AT159" s="1" t="inlineStr">
        <is>
          <t>K</t>
        </is>
      </c>
      <c r="AU159" s="1" t="inlineStr">
        <is>
          <t>2</t>
        </is>
      </c>
      <c r="AY159" s="1" t="inlineStr">
        <is>
          <t>ROZPOCET</t>
        </is>
      </c>
      <c r="BE159" s="31">
        <f>IF(N159="základná",J159,0)</f>
        <v/>
      </c>
      <c r="BF159" s="31">
        <f>IF(N159="znížená",J159,0)</f>
        <v/>
      </c>
      <c r="BG159" s="31">
        <f>IF(N159="zákl. prenesená",J159,0)</f>
        <v/>
      </c>
      <c r="BH159" s="31">
        <f>IF(N159="zníž. prenesená",J159,0)</f>
        <v/>
      </c>
      <c r="BI159" s="31">
        <f>IF(N159="nulová",J159,0)</f>
        <v/>
      </c>
      <c r="BJ159" s="1" t="inlineStr">
        <is>
          <t>2</t>
        </is>
      </c>
      <c r="BK159" s="31">
        <f>ROUND(I159*H159,2)</f>
        <v/>
      </c>
      <c r="BL159" s="1" t="inlineStr">
        <is>
          <t>4</t>
        </is>
      </c>
      <c r="BM159" s="1" t="inlineStr">
        <is>
          <t>1609238207</t>
        </is>
      </c>
    </row>
    <row r="160">
      <c r="D160" s="79" t="inlineStr">
        <is>
          <t>VV</t>
        </is>
      </c>
      <c r="F160" s="80" t="inlineStr">
        <is>
          <t>ryhy vodovodu: 52,13 - 6,52 - 16,94 = 28,67 m3</t>
        </is>
      </c>
      <c r="AT160" s="1" t="inlineStr">
        <is>
          <t>VV</t>
        </is>
      </c>
      <c r="AU160" s="1" t="inlineStr">
        <is>
          <t>2</t>
        </is>
      </c>
      <c r="AV160" s="2" t="inlineStr">
        <is>
          <t>2</t>
        </is>
      </c>
      <c r="AW160" s="2" t="inlineStr">
        <is>
          <t>True</t>
        </is>
      </c>
      <c r="AX160" s="2" t="inlineStr">
        <is>
          <t>0</t>
        </is>
      </c>
      <c r="AY160" s="1" t="inlineStr">
        <is>
          <t>ROZPOCET</t>
        </is>
      </c>
    </row>
    <row r="161">
      <c r="D161" s="79" t="inlineStr">
        <is>
          <t>VV</t>
        </is>
      </c>
      <c r="F161" s="80" t="inlineStr">
        <is>
          <t>ryhy kanalizácie: 153,40 - 15,80 - 51,13 = 86,47 m3</t>
        </is>
      </c>
      <c r="AT161" s="1" t="inlineStr">
        <is>
          <t>VV</t>
        </is>
      </c>
      <c r="AU161" s="1" t="inlineStr">
        <is>
          <t>2</t>
        </is>
      </c>
      <c r="AV161" s="2" t="inlineStr">
        <is>
          <t>2</t>
        </is>
      </c>
      <c r="AW161" s="2" t="inlineStr">
        <is>
          <t>True</t>
        </is>
      </c>
      <c r="AX161" s="2" t="inlineStr">
        <is>
          <t>0</t>
        </is>
      </c>
      <c r="AY161" s="1" t="inlineStr">
        <is>
          <t>ROZPOCET</t>
        </is>
      </c>
    </row>
    <row r="162">
      <c r="D162" s="79" t="inlineStr">
        <is>
          <t>VV</t>
        </is>
      </c>
      <c r="F162" s="80" t="inlineStr">
        <is>
          <t>jamy šachiet: 43,56 - 9,03 (objem šachiet) - 1,92 (lôžka) = 32,61 m3</t>
        </is>
      </c>
      <c r="AT162" s="1" t="inlineStr">
        <is>
          <t>VV</t>
        </is>
      </c>
      <c r="AU162" s="1" t="inlineStr">
        <is>
          <t>2</t>
        </is>
      </c>
      <c r="AV162" s="2" t="inlineStr">
        <is>
          <t>2</t>
        </is>
      </c>
      <c r="AW162" s="2" t="inlineStr">
        <is>
          <t>True</t>
        </is>
      </c>
      <c r="AX162" s="2" t="inlineStr">
        <is>
          <t>0</t>
        </is>
      </c>
      <c r="AY162" s="1" t="inlineStr">
        <is>
          <t>ROZPOCET</t>
        </is>
      </c>
    </row>
    <row r="163">
      <c r="D163" s="79" t="inlineStr">
        <is>
          <t>VV</t>
        </is>
      </c>
      <c r="F163" s="80" t="inlineStr">
        <is>
          <t>jama vodomernej šachty: 5,40 - 0,41 lôžko - 1,94 šachta = 3,05 m3</t>
        </is>
      </c>
      <c r="AT163" s="1" t="inlineStr">
        <is>
          <t>VV</t>
        </is>
      </c>
      <c r="AU163" s="1" t="inlineStr">
        <is>
          <t>2</t>
        </is>
      </c>
      <c r="AV163" s="2" t="inlineStr">
        <is>
          <t>2</t>
        </is>
      </c>
      <c r="AW163" s="2" t="inlineStr">
        <is>
          <t>True</t>
        </is>
      </c>
      <c r="AX163" s="2" t="inlineStr">
        <is>
          <t>0</t>
        </is>
      </c>
      <c r="AY163" s="1" t="inlineStr">
        <is>
          <t>ROZPOCET</t>
        </is>
      </c>
    </row>
    <row r="164">
      <c r="D164" s="79" t="inlineStr">
        <is>
          <t>VV</t>
        </is>
      </c>
      <c r="F164" s="80" t="inlineStr">
        <is>
          <t>spolu 150,80 m3</t>
        </is>
      </c>
      <c r="H164" s="101" t="n">
        <v>150.8</v>
      </c>
      <c r="AT164" s="1" t="inlineStr">
        <is>
          <t>VV</t>
        </is>
      </c>
      <c r="AU164" s="1" t="inlineStr">
        <is>
          <t>2</t>
        </is>
      </c>
      <c r="AV164" s="2" t="inlineStr">
        <is>
          <t>2</t>
        </is>
      </c>
      <c r="AW164" s="2" t="inlineStr">
        <is>
          <t>True</t>
        </is>
      </c>
      <c r="AX164" s="2" t="inlineStr">
        <is>
          <t>1</t>
        </is>
      </c>
      <c r="AY164" s="1" t="inlineStr">
        <is>
          <t>ROZPOCET</t>
        </is>
      </c>
    </row>
    <row r="165" ht="24" customHeight="1">
      <c r="C165" s="72" t="inlineStr">
        <is>
          <t>9</t>
        </is>
      </c>
      <c r="D165" s="72" t="inlineStr">
        <is>
          <t>K</t>
        </is>
      </c>
      <c r="E165" s="73" t="inlineStr">
        <is>
          <t>162501122.S</t>
        </is>
      </c>
      <c r="F165" s="74" t="inlineStr">
        <is>
          <t>Vodorovné premiestnenie prebytočného výkopku po spevnenej ceste na vzdialenosť do 3000 m</t>
        </is>
      </c>
      <c r="G165" s="75" t="inlineStr">
        <is>
          <t>m3</t>
        </is>
      </c>
      <c r="H165" s="100" t="n">
        <v>38.73</v>
      </c>
      <c r="I165" s="77" t="n">
        <v>4.31</v>
      </c>
      <c r="J165" s="77">
        <f>ROUND(I165*H165,2)</f>
        <v/>
      </c>
      <c r="K165" s="78" t="inlineStr">
        <is>
          <t>CENEKON 2026/02</t>
        </is>
      </c>
      <c r="N165" s="46" t="inlineStr">
        <is>
          <t>základná</t>
        </is>
      </c>
      <c r="O165" s="98" t="n">
        <v>0</v>
      </c>
      <c r="P165" s="98">
        <f>O165*H165</f>
        <v/>
      </c>
      <c r="Q165" s="98" t="n">
        <v>0</v>
      </c>
      <c r="R165" s="98">
        <f>Q165*H165</f>
        <v/>
      </c>
      <c r="S165" s="98" t="n">
        <v>0</v>
      </c>
      <c r="T165" s="98">
        <f>S165*H165</f>
        <v/>
      </c>
      <c r="AR165" s="1" t="inlineStr">
        <is>
          <t>4</t>
        </is>
      </c>
      <c r="AT165" s="1" t="inlineStr">
        <is>
          <t>K</t>
        </is>
      </c>
      <c r="AU165" s="1" t="inlineStr">
        <is>
          <t>2</t>
        </is>
      </c>
      <c r="AY165" s="1" t="inlineStr">
        <is>
          <t>ROZPOCET</t>
        </is>
      </c>
      <c r="BE165" s="31">
        <f>IF(N165="základná",J165,0)</f>
        <v/>
      </c>
      <c r="BF165" s="31">
        <f>IF(N165="znížená",J165,0)</f>
        <v/>
      </c>
      <c r="BG165" s="31">
        <f>IF(N165="zákl. prenesená",J165,0)</f>
        <v/>
      </c>
      <c r="BH165" s="31">
        <f>IF(N165="zníž. prenesená",J165,0)</f>
        <v/>
      </c>
      <c r="BI165" s="31">
        <f>IF(N165="nulová",J165,0)</f>
        <v/>
      </c>
      <c r="BJ165" s="1" t="inlineStr">
        <is>
          <t>2</t>
        </is>
      </c>
      <c r="BK165" s="31">
        <f>ROUND(I165*H165,2)</f>
        <v/>
      </c>
      <c r="BL165" s="1" t="inlineStr">
        <is>
          <t>4</t>
        </is>
      </c>
      <c r="BM165" s="1" t="inlineStr">
        <is>
          <t>1238604387</t>
        </is>
      </c>
    </row>
    <row r="166">
      <c r="D166" s="79" t="inlineStr">
        <is>
          <t>VV</t>
        </is>
      </c>
      <c r="F166" s="80" t="inlineStr">
        <is>
          <t>výkop 205,53 + jamy 48,96 = 254,49 m3</t>
        </is>
      </c>
      <c r="AT166" s="1" t="inlineStr">
        <is>
          <t>VV</t>
        </is>
      </c>
      <c r="AU166" s="1" t="inlineStr">
        <is>
          <t>2</t>
        </is>
      </c>
      <c r="AV166" s="2" t="inlineStr">
        <is>
          <t>2</t>
        </is>
      </c>
      <c r="AW166" s="2" t="inlineStr">
        <is>
          <t>True</t>
        </is>
      </c>
      <c r="AX166" s="2" t="inlineStr">
        <is>
          <t>0</t>
        </is>
      </c>
      <c r="AY166" s="1" t="inlineStr">
        <is>
          <t>ROZPOCET</t>
        </is>
      </c>
    </row>
    <row r="167">
      <c r="D167" s="79" t="inlineStr">
        <is>
          <t>VV</t>
        </is>
      </c>
      <c r="F167" s="80" t="inlineStr">
        <is>
          <t>zásyp 150,80 m3</t>
        </is>
      </c>
      <c r="AT167" s="1" t="inlineStr">
        <is>
          <t>VV</t>
        </is>
      </c>
      <c r="AU167" s="1" t="inlineStr">
        <is>
          <t>2</t>
        </is>
      </c>
      <c r="AV167" s="2" t="inlineStr">
        <is>
          <t>2</t>
        </is>
      </c>
      <c r="AW167" s="2" t="inlineStr">
        <is>
          <t>True</t>
        </is>
      </c>
      <c r="AX167" s="2" t="inlineStr">
        <is>
          <t>0</t>
        </is>
      </c>
      <c r="AY167" s="1" t="inlineStr">
        <is>
          <t>ROZPOCET</t>
        </is>
      </c>
    </row>
    <row r="168">
      <c r="D168" s="79" t="inlineStr">
        <is>
          <t>VV</t>
        </is>
      </c>
      <c r="F168" s="80" t="inlineStr">
        <is>
          <t>obsyp z výkopku 64,96 m3</t>
        </is>
      </c>
      <c r="AT168" s="1" t="inlineStr">
        <is>
          <t>VV</t>
        </is>
      </c>
      <c r="AU168" s="1" t="inlineStr">
        <is>
          <t>2</t>
        </is>
      </c>
      <c r="AV168" s="2" t="inlineStr">
        <is>
          <t>2</t>
        </is>
      </c>
      <c r="AW168" s="2" t="inlineStr">
        <is>
          <t>True</t>
        </is>
      </c>
      <c r="AX168" s="2" t="inlineStr">
        <is>
          <t>0</t>
        </is>
      </c>
      <c r="AY168" s="1" t="inlineStr">
        <is>
          <t>ROZPOCET</t>
        </is>
      </c>
    </row>
    <row r="169">
      <c r="D169" s="79" t="inlineStr">
        <is>
          <t>VV</t>
        </is>
      </c>
      <c r="F169" s="80" t="inlineStr">
        <is>
          <t>254,49 - 150,80 - 64,96 = 38,73</t>
        </is>
      </c>
      <c r="H169" s="101" t="n">
        <v>38.73</v>
      </c>
      <c r="AT169" s="1" t="inlineStr">
        <is>
          <t>VV</t>
        </is>
      </c>
      <c r="AU169" s="1" t="inlineStr">
        <is>
          <t>2</t>
        </is>
      </c>
      <c r="AV169" s="2" t="inlineStr">
        <is>
          <t>2</t>
        </is>
      </c>
      <c r="AW169" s="2" t="inlineStr">
        <is>
          <t>True</t>
        </is>
      </c>
      <c r="AX169" s="2" t="inlineStr">
        <is>
          <t>1</t>
        </is>
      </c>
      <c r="AY169" s="1" t="inlineStr">
        <is>
          <t>ROZPOCET</t>
        </is>
      </c>
    </row>
    <row r="170" ht="36" customHeight="1">
      <c r="C170" s="72" t="inlineStr">
        <is>
          <t>10</t>
        </is>
      </c>
      <c r="D170" s="72" t="inlineStr">
        <is>
          <t>K</t>
        </is>
      </c>
      <c r="E170" s="73" t="inlineStr">
        <is>
          <t>162501123.S</t>
        </is>
      </c>
      <c r="F170" s="74" t="inlineStr">
        <is>
          <t>Príplatok za každých ďalších a začatých 1000 m nad 3000 m (skládka do 10 km) (Uvažovaná vzdialenosť skládky 10 km; skutočnú skládku určí zhotoviteľ.)</t>
        </is>
      </c>
      <c r="G170" s="75" t="inlineStr">
        <is>
          <t>m3</t>
        </is>
      </c>
      <c r="H170" s="100" t="n">
        <v>271.11</v>
      </c>
      <c r="I170" s="77" t="n">
        <v>0.45</v>
      </c>
      <c r="J170" s="77">
        <f>ROUND(I170*H170,2)</f>
        <v/>
      </c>
      <c r="K170" s="78" t="inlineStr">
        <is>
          <t>CENEKON 2026/02</t>
        </is>
      </c>
      <c r="N170" s="46" t="inlineStr">
        <is>
          <t>základná</t>
        </is>
      </c>
      <c r="O170" s="98" t="n">
        <v>0</v>
      </c>
      <c r="P170" s="98">
        <f>O170*H170</f>
        <v/>
      </c>
      <c r="Q170" s="98" t="n">
        <v>0</v>
      </c>
      <c r="R170" s="98">
        <f>Q170*H170</f>
        <v/>
      </c>
      <c r="S170" s="98" t="n">
        <v>0</v>
      </c>
      <c r="T170" s="98">
        <f>S170*H170</f>
        <v/>
      </c>
      <c r="AR170" s="1" t="inlineStr">
        <is>
          <t>4</t>
        </is>
      </c>
      <c r="AT170" s="1" t="inlineStr">
        <is>
          <t>K</t>
        </is>
      </c>
      <c r="AU170" s="1" t="inlineStr">
        <is>
          <t>2</t>
        </is>
      </c>
      <c r="AY170" s="1" t="inlineStr">
        <is>
          <t>ROZPOCET</t>
        </is>
      </c>
      <c r="BE170" s="31">
        <f>IF(N170="základná",J170,0)</f>
        <v/>
      </c>
      <c r="BF170" s="31">
        <f>IF(N170="znížená",J170,0)</f>
        <v/>
      </c>
      <c r="BG170" s="31">
        <f>IF(N170="zákl. prenesená",J170,0)</f>
        <v/>
      </c>
      <c r="BH170" s="31">
        <f>IF(N170="zníž. prenesená",J170,0)</f>
        <v/>
      </c>
      <c r="BI170" s="31">
        <f>IF(N170="nulová",J170,0)</f>
        <v/>
      </c>
      <c r="BJ170" s="1" t="inlineStr">
        <is>
          <t>2</t>
        </is>
      </c>
      <c r="BK170" s="31">
        <f>ROUND(I170*H170,2)</f>
        <v/>
      </c>
      <c r="BL170" s="1" t="inlineStr">
        <is>
          <t>4</t>
        </is>
      </c>
      <c r="BM170" s="1" t="inlineStr">
        <is>
          <t>1212116660</t>
        </is>
      </c>
    </row>
    <row r="171">
      <c r="D171" s="79" t="inlineStr">
        <is>
          <t>VV</t>
        </is>
      </c>
      <c r="F171" s="80" t="inlineStr">
        <is>
          <t>38,73 m3 x 7 km nad 3 km = 271,11</t>
        </is>
      </c>
      <c r="H171" s="101" t="n">
        <v>271.11</v>
      </c>
      <c r="AT171" s="1" t="inlineStr">
        <is>
          <t>VV</t>
        </is>
      </c>
      <c r="AU171" s="1" t="inlineStr">
        <is>
          <t>2</t>
        </is>
      </c>
      <c r="AV171" s="2" t="inlineStr">
        <is>
          <t>2</t>
        </is>
      </c>
      <c r="AW171" s="2" t="inlineStr">
        <is>
          <t>True</t>
        </is>
      </c>
      <c r="AX171" s="2" t="inlineStr">
        <is>
          <t>1</t>
        </is>
      </c>
      <c r="AY171" s="1" t="inlineStr">
        <is>
          <t>ROZPOCET</t>
        </is>
      </c>
    </row>
    <row r="172" ht="24" customHeight="1">
      <c r="C172" s="72" t="inlineStr">
        <is>
          <t>11</t>
        </is>
      </c>
      <c r="D172" s="72" t="inlineStr">
        <is>
          <t>K</t>
        </is>
      </c>
      <c r="E172" s="73" t="inlineStr">
        <is>
          <t>171201201.S</t>
        </is>
      </c>
      <c r="F172" s="74" t="inlineStr">
        <is>
          <t>Uloženie sypaniny na skládky do 100 m3 - prebytočný výkopok</t>
        </is>
      </c>
      <c r="G172" s="75" t="inlineStr">
        <is>
          <t>m3</t>
        </is>
      </c>
      <c r="H172" s="100" t="n">
        <v>38.73</v>
      </c>
      <c r="I172" s="77" t="n">
        <v>0.9399999999999999</v>
      </c>
      <c r="J172" s="77">
        <f>ROUND(I172*H172,2)</f>
        <v/>
      </c>
      <c r="K172" s="78" t="inlineStr">
        <is>
          <t>CENEKON 2026/02</t>
        </is>
      </c>
      <c r="N172" s="46" t="inlineStr">
        <is>
          <t>základná</t>
        </is>
      </c>
      <c r="O172" s="98" t="n">
        <v>0</v>
      </c>
      <c r="P172" s="98">
        <f>O172*H172</f>
        <v/>
      </c>
      <c r="Q172" s="98" t="n">
        <v>0</v>
      </c>
      <c r="R172" s="98">
        <f>Q172*H172</f>
        <v/>
      </c>
      <c r="S172" s="98" t="n">
        <v>0</v>
      </c>
      <c r="T172" s="98">
        <f>S172*H172</f>
        <v/>
      </c>
      <c r="AR172" s="1" t="inlineStr">
        <is>
          <t>4</t>
        </is>
      </c>
      <c r="AT172" s="1" t="inlineStr">
        <is>
          <t>K</t>
        </is>
      </c>
      <c r="AU172" s="1" t="inlineStr">
        <is>
          <t>2</t>
        </is>
      </c>
      <c r="AY172" s="1" t="inlineStr">
        <is>
          <t>ROZPOCET</t>
        </is>
      </c>
      <c r="BE172" s="31">
        <f>IF(N172="základná",J172,0)</f>
        <v/>
      </c>
      <c r="BF172" s="31">
        <f>IF(N172="znížená",J172,0)</f>
        <v/>
      </c>
      <c r="BG172" s="31">
        <f>IF(N172="zákl. prenesená",J172,0)</f>
        <v/>
      </c>
      <c r="BH172" s="31">
        <f>IF(N172="zníž. prenesená",J172,0)</f>
        <v/>
      </c>
      <c r="BI172" s="31">
        <f>IF(N172="nulová",J172,0)</f>
        <v/>
      </c>
      <c r="BJ172" s="1" t="inlineStr">
        <is>
          <t>2</t>
        </is>
      </c>
      <c r="BK172" s="31">
        <f>ROUND(I172*H172,2)</f>
        <v/>
      </c>
      <c r="BL172" s="1" t="inlineStr">
        <is>
          <t>4</t>
        </is>
      </c>
      <c r="BM172" s="1" t="inlineStr">
        <is>
          <t>-723357783</t>
        </is>
      </c>
    </row>
    <row r="173">
      <c r="D173" s="79" t="inlineStr">
        <is>
          <t>VV</t>
        </is>
      </c>
      <c r="F173" s="80" t="inlineStr">
        <is>
          <t>prebytok = 38,73</t>
        </is>
      </c>
      <c r="H173" s="101" t="n">
        <v>38.73</v>
      </c>
      <c r="AT173" s="1" t="inlineStr">
        <is>
          <t>VV</t>
        </is>
      </c>
      <c r="AU173" s="1" t="inlineStr">
        <is>
          <t>2</t>
        </is>
      </c>
      <c r="AV173" s="2" t="inlineStr">
        <is>
          <t>2</t>
        </is>
      </c>
      <c r="AW173" s="2" t="inlineStr">
        <is>
          <t>True</t>
        </is>
      </c>
      <c r="AX173" s="2" t="inlineStr">
        <is>
          <t>1</t>
        </is>
      </c>
      <c r="AY173" s="1" t="inlineStr">
        <is>
          <t>ROZPOCET</t>
        </is>
      </c>
    </row>
    <row r="174" ht="24" customHeight="1">
      <c r="C174" s="72" t="inlineStr">
        <is>
          <t>12</t>
        </is>
      </c>
      <c r="D174" s="72" t="inlineStr">
        <is>
          <t>K</t>
        </is>
      </c>
      <c r="E174" s="73" t="inlineStr">
        <is>
          <t>171209002.S</t>
        </is>
      </c>
      <c r="F174" s="74" t="inlineStr">
        <is>
          <t>Poplatok za skládku - zemina a kamenivo, kód odpadu 17 05, ostatné</t>
        </is>
      </c>
      <c r="G174" s="75" t="inlineStr">
        <is>
          <t>t</t>
        </is>
      </c>
      <c r="H174" s="100" t="n">
        <v>69.70999999999999</v>
      </c>
      <c r="I174" s="77" t="n">
        <v>37</v>
      </c>
      <c r="J174" s="77">
        <f>ROUND(I174*H174,2)</f>
        <v/>
      </c>
      <c r="K174" s="78" t="inlineStr">
        <is>
          <t>CENEKON 2026/02</t>
        </is>
      </c>
      <c r="N174" s="46" t="inlineStr">
        <is>
          <t>základná</t>
        </is>
      </c>
      <c r="O174" s="98" t="n">
        <v>0</v>
      </c>
      <c r="P174" s="98">
        <f>O174*H174</f>
        <v/>
      </c>
      <c r="Q174" s="98" t="n">
        <v>0</v>
      </c>
      <c r="R174" s="98">
        <f>Q174*H174</f>
        <v/>
      </c>
      <c r="S174" s="98" t="n">
        <v>0</v>
      </c>
      <c r="T174" s="98">
        <f>S174*H174</f>
        <v/>
      </c>
      <c r="AR174" s="1" t="inlineStr">
        <is>
          <t>4</t>
        </is>
      </c>
      <c r="AT174" s="1" t="inlineStr">
        <is>
          <t>K</t>
        </is>
      </c>
      <c r="AU174" s="1" t="inlineStr">
        <is>
          <t>2</t>
        </is>
      </c>
      <c r="AY174" s="1" t="inlineStr">
        <is>
          <t>ROZPOCET</t>
        </is>
      </c>
      <c r="BE174" s="31">
        <f>IF(N174="základná",J174,0)</f>
        <v/>
      </c>
      <c r="BF174" s="31">
        <f>IF(N174="znížená",J174,0)</f>
        <v/>
      </c>
      <c r="BG174" s="31">
        <f>IF(N174="zákl. prenesená",J174,0)</f>
        <v/>
      </c>
      <c r="BH174" s="31">
        <f>IF(N174="zníž. prenesená",J174,0)</f>
        <v/>
      </c>
      <c r="BI174" s="31">
        <f>IF(N174="nulová",J174,0)</f>
        <v/>
      </c>
      <c r="BJ174" s="1" t="inlineStr">
        <is>
          <t>2</t>
        </is>
      </c>
      <c r="BK174" s="31">
        <f>ROUND(I174*H174,2)</f>
        <v/>
      </c>
      <c r="BL174" s="1" t="inlineStr">
        <is>
          <t>4</t>
        </is>
      </c>
      <c r="BM174" s="1" t="inlineStr">
        <is>
          <t>2060813684</t>
        </is>
      </c>
    </row>
    <row r="175">
      <c r="D175" s="79" t="inlineStr">
        <is>
          <t>VV</t>
        </is>
      </c>
      <c r="F175" s="80" t="inlineStr">
        <is>
          <t>38,73 m3 x 1,80 t/m3 = 69,71</t>
        </is>
      </c>
      <c r="H175" s="101" t="n">
        <v>69.70999999999999</v>
      </c>
      <c r="AT175" s="1" t="inlineStr">
        <is>
          <t>VV</t>
        </is>
      </c>
      <c r="AU175" s="1" t="inlineStr">
        <is>
          <t>2</t>
        </is>
      </c>
      <c r="AV175" s="2" t="inlineStr">
        <is>
          <t>2</t>
        </is>
      </c>
      <c r="AW175" s="2" t="inlineStr">
        <is>
          <t>True</t>
        </is>
      </c>
      <c r="AX175" s="2" t="inlineStr">
        <is>
          <t>1</t>
        </is>
      </c>
      <c r="AY175" s="1" t="inlineStr">
        <is>
          <t>ROZPOCET</t>
        </is>
      </c>
    </row>
    <row r="176" ht="22.8" customHeight="1">
      <c r="D176" s="67" t="inlineStr">
        <is>
          <t>D</t>
        </is>
      </c>
      <c r="E176" s="70" t="inlineStr">
        <is>
          <t>4</t>
        </is>
      </c>
      <c r="F176" s="70" t="inlineStr">
        <is>
          <t>Vodorovné konštrukcie</t>
        </is>
      </c>
      <c r="J176" s="71">
        <f>BK176</f>
        <v/>
      </c>
      <c r="P176" s="98">
        <f>SUM(P177:P196)</f>
        <v/>
      </c>
      <c r="R176" s="98">
        <f>SUM(R177:R196)</f>
        <v/>
      </c>
      <c r="T176" s="98">
        <f>SUM(T177:T196)</f>
        <v/>
      </c>
      <c r="AR176" s="1" t="inlineStr">
        <is>
          <t>1</t>
        </is>
      </c>
      <c r="AT176" s="46" t="inlineStr">
        <is>
          <t>D</t>
        </is>
      </c>
      <c r="AU176" s="46" t="inlineStr">
        <is>
          <t>1</t>
        </is>
      </c>
      <c r="AY176" s="1" t="inlineStr">
        <is>
          <t>ROZPOCET</t>
        </is>
      </c>
      <c r="BK176" s="31">
        <f>SUM(BK177:BK196)</f>
        <v/>
      </c>
    </row>
    <row r="177" ht="36" customHeight="1">
      <c r="C177" s="72" t="inlineStr">
        <is>
          <t>13</t>
        </is>
      </c>
      <c r="D177" s="72" t="inlineStr">
        <is>
          <t>K</t>
        </is>
      </c>
      <c r="E177" s="73" t="inlineStr">
        <is>
          <t>452311141.S</t>
        </is>
      </c>
      <c r="F177" s="74" t="inlineStr">
        <is>
          <t>Dosky, bloky, sedlá z betónu tr. C 16/20 v otvorenom výkope - podkladové dosky pod armatúry hydrantu</t>
        </is>
      </c>
      <c r="G177" s="75" t="inlineStr">
        <is>
          <t>m3</t>
        </is>
      </c>
      <c r="H177" s="100" t="n">
        <v>0.06</v>
      </c>
      <c r="I177" s="77" t="n">
        <v>154.7</v>
      </c>
      <c r="J177" s="77">
        <f>ROUND(I177*H177,2)</f>
        <v/>
      </c>
      <c r="K177" s="78" t="inlineStr">
        <is>
          <t>CENEKON 2026/02</t>
        </is>
      </c>
      <c r="N177" s="46" t="inlineStr">
        <is>
          <t>základná</t>
        </is>
      </c>
      <c r="O177" s="98" t="n">
        <v>0</v>
      </c>
      <c r="P177" s="98">
        <f>O177*H177</f>
        <v/>
      </c>
      <c r="Q177" s="98" t="n">
        <v>2.19228</v>
      </c>
      <c r="R177" s="98">
        <f>Q177*H177</f>
        <v/>
      </c>
      <c r="S177" s="98" t="n">
        <v>0</v>
      </c>
      <c r="T177" s="98">
        <f>S177*H177</f>
        <v/>
      </c>
      <c r="AR177" s="1" t="inlineStr">
        <is>
          <t>4</t>
        </is>
      </c>
      <c r="AT177" s="1" t="inlineStr">
        <is>
          <t>K</t>
        </is>
      </c>
      <c r="AU177" s="1" t="inlineStr">
        <is>
          <t>2</t>
        </is>
      </c>
      <c r="AY177" s="1" t="inlineStr">
        <is>
          <t>ROZPOCET</t>
        </is>
      </c>
      <c r="BE177" s="31">
        <f>IF(N177="základná",J177,0)</f>
        <v/>
      </c>
      <c r="BF177" s="31">
        <f>IF(N177="znížená",J177,0)</f>
        <v/>
      </c>
      <c r="BG177" s="31">
        <f>IF(N177="zákl. prenesená",J177,0)</f>
        <v/>
      </c>
      <c r="BH177" s="31">
        <f>IF(N177="zníž. prenesená",J177,0)</f>
        <v/>
      </c>
      <c r="BI177" s="31">
        <f>IF(N177="nulová",J177,0)</f>
        <v/>
      </c>
      <c r="BJ177" s="1" t="inlineStr">
        <is>
          <t>2</t>
        </is>
      </c>
      <c r="BK177" s="31">
        <f>ROUND(I177*H177,2)</f>
        <v/>
      </c>
      <c r="BL177" s="1" t="inlineStr">
        <is>
          <t>4</t>
        </is>
      </c>
      <c r="BM177" s="1" t="inlineStr">
        <is>
          <t>1753159278</t>
        </is>
      </c>
    </row>
    <row r="178">
      <c r="D178" s="79" t="inlineStr">
        <is>
          <t>VV</t>
        </is>
      </c>
      <c r="F178" s="80" t="inlineStr">
        <is>
          <t>4 betónové podkladové dosky (pod oboma poklopmi a pod oboma pätkovými kolenami)</t>
        </is>
      </c>
      <c r="AT178" s="1" t="inlineStr">
        <is>
          <t>VV</t>
        </is>
      </c>
      <c r="AU178" s="1" t="inlineStr">
        <is>
          <t>2</t>
        </is>
      </c>
      <c r="AV178" s="2" t="inlineStr">
        <is>
          <t>2</t>
        </is>
      </c>
      <c r="AW178" s="2" t="inlineStr">
        <is>
          <t>True</t>
        </is>
      </c>
      <c r="AX178" s="2" t="inlineStr">
        <is>
          <t>0</t>
        </is>
      </c>
      <c r="AY178" s="1" t="inlineStr">
        <is>
          <t>ROZPOCET</t>
        </is>
      </c>
    </row>
    <row r="179">
      <c r="D179" s="79" t="inlineStr">
        <is>
          <t>VV</t>
        </is>
      </c>
      <c r="F179" s="80" t="inlineStr">
        <is>
          <t>4 x 0,40 x 0,40 x 0,10 = 0,064 m3, zaokrúhlené na 0,06 m3</t>
        </is>
      </c>
      <c r="H179" s="101" t="n">
        <v>0.06</v>
      </c>
      <c r="AT179" s="1" t="inlineStr">
        <is>
          <t>VV</t>
        </is>
      </c>
      <c r="AU179" s="1" t="inlineStr">
        <is>
          <t>2</t>
        </is>
      </c>
      <c r="AV179" s="2" t="inlineStr">
        <is>
          <t>2</t>
        </is>
      </c>
      <c r="AW179" s="2" t="inlineStr">
        <is>
          <t>True</t>
        </is>
      </c>
      <c r="AX179" s="2" t="inlineStr">
        <is>
          <t>1</t>
        </is>
      </c>
      <c r="AY179" s="1" t="inlineStr">
        <is>
          <t>ROZPOCET</t>
        </is>
      </c>
    </row>
    <row r="180" ht="36" customHeight="1">
      <c r="C180" s="72" t="inlineStr">
        <is>
          <t>14</t>
        </is>
      </c>
      <c r="D180" s="72" t="inlineStr">
        <is>
          <t>K</t>
        </is>
      </c>
      <c r="E180" s="73" t="inlineStr">
        <is>
          <t>451541111.S</t>
        </is>
      </c>
      <c r="F180" s="74" t="inlineStr">
        <is>
          <t>Lôžko pod potrubie, stoky a drobné objekty, v otvorenom výkope zo štrkodrvy 0-63 mm - posyp odvodnenia hydrantu</t>
        </is>
      </c>
      <c r="G180" s="75" t="inlineStr">
        <is>
          <t>m3</t>
        </is>
      </c>
      <c r="H180" s="100" t="n">
        <v>0.1</v>
      </c>
      <c r="I180" s="77" t="n">
        <v>67.51000000000001</v>
      </c>
      <c r="J180" s="77">
        <f>ROUND(I180*H180,2)</f>
        <v/>
      </c>
      <c r="K180" s="78" t="inlineStr">
        <is>
          <t>CENEKON 2026/02</t>
        </is>
      </c>
      <c r="N180" s="46" t="inlineStr">
        <is>
          <t>základná</t>
        </is>
      </c>
      <c r="O180" s="98" t="n">
        <v>0</v>
      </c>
      <c r="P180" s="98">
        <f>O180*H180</f>
        <v/>
      </c>
      <c r="Q180" s="98" t="n">
        <v>1.7034</v>
      </c>
      <c r="R180" s="98">
        <f>Q180*H180</f>
        <v/>
      </c>
      <c r="S180" s="98" t="n">
        <v>0</v>
      </c>
      <c r="T180" s="98">
        <f>S180*H180</f>
        <v/>
      </c>
      <c r="AR180" s="1" t="inlineStr">
        <is>
          <t>4</t>
        </is>
      </c>
      <c r="AT180" s="1" t="inlineStr">
        <is>
          <t>K</t>
        </is>
      </c>
      <c r="AU180" s="1" t="inlineStr">
        <is>
          <t>2</t>
        </is>
      </c>
      <c r="AY180" s="1" t="inlineStr">
        <is>
          <t>ROZPOCET</t>
        </is>
      </c>
      <c r="BE180" s="31">
        <f>IF(N180="základná",J180,0)</f>
        <v/>
      </c>
      <c r="BF180" s="31">
        <f>IF(N180="znížená",J180,0)</f>
        <v/>
      </c>
      <c r="BG180" s="31">
        <f>IF(N180="zákl. prenesená",J180,0)</f>
        <v/>
      </c>
      <c r="BH180" s="31">
        <f>IF(N180="zníž. prenesená",J180,0)</f>
        <v/>
      </c>
      <c r="BI180" s="31">
        <f>IF(N180="nulová",J180,0)</f>
        <v/>
      </c>
      <c r="BJ180" s="1" t="inlineStr">
        <is>
          <t>2</t>
        </is>
      </c>
      <c r="BK180" s="31">
        <f>ROUND(I180*H180,2)</f>
        <v/>
      </c>
      <c r="BL180" s="1" t="inlineStr">
        <is>
          <t>4</t>
        </is>
      </c>
      <c r="BM180" s="1" t="inlineStr">
        <is>
          <t>-872595378</t>
        </is>
      </c>
    </row>
    <row r="181">
      <c r="D181" s="79" t="inlineStr">
        <is>
          <t>VV</t>
        </is>
      </c>
      <c r="F181" s="80" t="inlineStr">
        <is>
          <t>obsyp odvodňovacieho otvoru hydrantu podľa detailu: 0,50 x 0,50 x 0,40 = 0,10 m3</t>
        </is>
      </c>
      <c r="H181" s="101" t="n">
        <v>0.1</v>
      </c>
      <c r="AT181" s="1" t="inlineStr">
        <is>
          <t>VV</t>
        </is>
      </c>
      <c r="AU181" s="1" t="inlineStr">
        <is>
          <t>2</t>
        </is>
      </c>
      <c r="AV181" s="2" t="inlineStr">
        <is>
          <t>2</t>
        </is>
      </c>
      <c r="AW181" s="2" t="inlineStr">
        <is>
          <t>True</t>
        </is>
      </c>
      <c r="AX181" s="2" t="inlineStr">
        <is>
          <t>1</t>
        </is>
      </c>
      <c r="AY181" s="1" t="inlineStr">
        <is>
          <t>ROZPOCET</t>
        </is>
      </c>
    </row>
    <row r="182" ht="24" customHeight="1">
      <c r="C182" s="72" t="inlineStr">
        <is>
          <t>15</t>
        </is>
      </c>
      <c r="D182" s="72" t="inlineStr">
        <is>
          <t>K</t>
        </is>
      </c>
      <c r="E182" s="73" t="inlineStr">
        <is>
          <t>451541111.S</t>
        </is>
      </c>
      <c r="F182" s="74" t="inlineStr">
        <is>
          <t>Lôžko pod drobné objekty v otvorenom výkope zo štrkodrvy 0-63 mm - podklad revíznych šachiet</t>
        </is>
      </c>
      <c r="G182" s="75" t="inlineStr">
        <is>
          <t>m3</t>
        </is>
      </c>
      <c r="H182" s="100" t="n">
        <v>1.92</v>
      </c>
      <c r="I182" s="77" t="n">
        <v>67.51000000000001</v>
      </c>
      <c r="J182" s="77">
        <f>ROUND(I182*H182,2)</f>
        <v/>
      </c>
      <c r="K182" s="78" t="inlineStr">
        <is>
          <t>CENEKON 2026/02</t>
        </is>
      </c>
      <c r="N182" s="46" t="inlineStr">
        <is>
          <t>základná</t>
        </is>
      </c>
      <c r="O182" s="98" t="n">
        <v>0</v>
      </c>
      <c r="P182" s="98">
        <f>O182*H182</f>
        <v/>
      </c>
      <c r="Q182" s="98" t="n">
        <v>1.7034</v>
      </c>
      <c r="R182" s="98">
        <f>Q182*H182</f>
        <v/>
      </c>
      <c r="S182" s="98" t="n">
        <v>0</v>
      </c>
      <c r="T182" s="98">
        <f>S182*H182</f>
        <v/>
      </c>
      <c r="AR182" s="1" t="inlineStr">
        <is>
          <t>4</t>
        </is>
      </c>
      <c r="AT182" s="1" t="inlineStr">
        <is>
          <t>K</t>
        </is>
      </c>
      <c r="AU182" s="1" t="inlineStr">
        <is>
          <t>2</t>
        </is>
      </c>
      <c r="AY182" s="1" t="inlineStr">
        <is>
          <t>ROZPOCET</t>
        </is>
      </c>
      <c r="BE182" s="31">
        <f>IF(N182="základná",J182,0)</f>
        <v/>
      </c>
      <c r="BF182" s="31">
        <f>IF(N182="znížená",J182,0)</f>
        <v/>
      </c>
      <c r="BG182" s="31">
        <f>IF(N182="zákl. prenesená",J182,0)</f>
        <v/>
      </c>
      <c r="BH182" s="31">
        <f>IF(N182="zníž. prenesená",J182,0)</f>
        <v/>
      </c>
      <c r="BI182" s="31">
        <f>IF(N182="nulová",J182,0)</f>
        <v/>
      </c>
      <c r="BJ182" s="1" t="inlineStr">
        <is>
          <t>2</t>
        </is>
      </c>
      <c r="BK182" s="31">
        <f>ROUND(I182*H182,2)</f>
        <v/>
      </c>
      <c r="BL182" s="1" t="inlineStr">
        <is>
          <t>4</t>
        </is>
      </c>
      <c r="BM182" s="1" t="inlineStr">
        <is>
          <t>150606909</t>
        </is>
      </c>
    </row>
    <row r="183">
      <c r="D183" s="79" t="inlineStr">
        <is>
          <t>VV</t>
        </is>
      </c>
      <c r="F183" s="80" t="inlineStr">
        <is>
          <t>pôdorys lôžka 1,60 x 1,60 m, hrúbka 0,15 m</t>
        </is>
      </c>
      <c r="AT183" s="1" t="inlineStr">
        <is>
          <t>VV</t>
        </is>
      </c>
      <c r="AU183" s="1" t="inlineStr">
        <is>
          <t>2</t>
        </is>
      </c>
      <c r="AV183" s="2" t="inlineStr">
        <is>
          <t>2</t>
        </is>
      </c>
      <c r="AW183" s="2" t="inlineStr">
        <is>
          <t>True</t>
        </is>
      </c>
      <c r="AX183" s="2" t="inlineStr">
        <is>
          <t>0</t>
        </is>
      </c>
      <c r="AY183" s="1" t="inlineStr">
        <is>
          <t>ROZPOCET</t>
        </is>
      </c>
    </row>
    <row r="184">
      <c r="D184" s="79" t="inlineStr">
        <is>
          <t>VV</t>
        </is>
      </c>
      <c r="F184" s="80" t="inlineStr">
        <is>
          <t>5 x 1,60 x 1,60 x 0,15 = 1.92 m3</t>
        </is>
      </c>
      <c r="H184" s="101" t="n">
        <v>1.92</v>
      </c>
      <c r="AT184" s="1" t="inlineStr">
        <is>
          <t>VV</t>
        </is>
      </c>
      <c r="AU184" s="1" t="inlineStr">
        <is>
          <t>2</t>
        </is>
      </c>
      <c r="AV184" s="2" t="inlineStr">
        <is>
          <t>2</t>
        </is>
      </c>
      <c r="AW184" s="2" t="inlineStr">
        <is>
          <t>True</t>
        </is>
      </c>
      <c r="AX184" s="2" t="inlineStr">
        <is>
          <t>1</t>
        </is>
      </c>
      <c r="AY184" s="1" t="inlineStr">
        <is>
          <t>ROZPOCET</t>
        </is>
      </c>
    </row>
    <row r="185" ht="24" customHeight="1">
      <c r="C185" s="82" t="inlineStr">
        <is>
          <t>16</t>
        </is>
      </c>
      <c r="D185" s="82" t="inlineStr">
        <is>
          <t>M</t>
        </is>
      </c>
      <c r="E185" s="83" t="inlineStr">
        <is>
          <t>592240013060.S</t>
        </is>
      </c>
      <c r="F185" s="84" t="inlineStr">
        <is>
          <t>Dno betónové s kynetou pre kanalizačnú šachtu DN 1000, výška 700 mm</t>
        </is>
      </c>
      <c r="G185" s="85" t="inlineStr">
        <is>
          <t>ks</t>
        </is>
      </c>
      <c r="H185" s="102" t="n">
        <v>5</v>
      </c>
      <c r="I185" s="87" t="n">
        <v>380.31</v>
      </c>
      <c r="J185" s="87">
        <f>ROUND(I185*H185,2)</f>
        <v/>
      </c>
      <c r="K185" s="88" t="inlineStr">
        <is>
          <t>CENEKON 2026/02</t>
        </is>
      </c>
      <c r="N185" s="46" t="inlineStr">
        <is>
          <t>základná</t>
        </is>
      </c>
      <c r="O185" s="98" t="n">
        <v>0</v>
      </c>
      <c r="P185" s="98">
        <f>O185*H185</f>
        <v/>
      </c>
      <c r="Q185" s="98" t="n">
        <v>1.4</v>
      </c>
      <c r="R185" s="98">
        <f>Q185*H185</f>
        <v/>
      </c>
      <c r="S185" s="98" t="n">
        <v>0</v>
      </c>
      <c r="T185" s="98">
        <f>S185*H185</f>
        <v/>
      </c>
      <c r="AR185" s="1" t="inlineStr">
        <is>
          <t>8</t>
        </is>
      </c>
      <c r="AT185" s="1" t="inlineStr">
        <is>
          <t>M</t>
        </is>
      </c>
      <c r="AU185" s="1" t="inlineStr">
        <is>
          <t>2</t>
        </is>
      </c>
      <c r="AY185" s="1" t="inlineStr">
        <is>
          <t>ROZPOCET</t>
        </is>
      </c>
      <c r="BE185" s="31">
        <f>IF(N185="základná",J185,0)</f>
        <v/>
      </c>
      <c r="BF185" s="31">
        <f>IF(N185="znížená",J185,0)</f>
        <v/>
      </c>
      <c r="BG185" s="31">
        <f>IF(N185="zákl. prenesená",J185,0)</f>
        <v/>
      </c>
      <c r="BH185" s="31">
        <f>IF(N185="zníž. prenesená",J185,0)</f>
        <v/>
      </c>
      <c r="BI185" s="31">
        <f>IF(N185="nulová",J185,0)</f>
        <v/>
      </c>
      <c r="BJ185" s="1" t="inlineStr">
        <is>
          <t>2</t>
        </is>
      </c>
      <c r="BK185" s="31">
        <f>ROUND(I185*H185,2)</f>
        <v/>
      </c>
      <c r="BL185" s="1" t="inlineStr">
        <is>
          <t>4</t>
        </is>
      </c>
      <c r="BM185" s="1" t="inlineStr">
        <is>
          <t>1756293581</t>
        </is>
      </c>
    </row>
    <row r="186">
      <c r="D186" s="79" t="inlineStr">
        <is>
          <t>VV</t>
        </is>
      </c>
      <c r="F186" s="80" t="inlineStr">
        <is>
          <t>1 ks na každú z 5 šachiet</t>
        </is>
      </c>
      <c r="H186" s="101" t="n">
        <v>5</v>
      </c>
      <c r="AT186" s="1" t="inlineStr">
        <is>
          <t>VV</t>
        </is>
      </c>
      <c r="AU186" s="1" t="inlineStr">
        <is>
          <t>2</t>
        </is>
      </c>
      <c r="AV186" s="2" t="inlineStr">
        <is>
          <t>2</t>
        </is>
      </c>
      <c r="AW186" s="2" t="inlineStr">
        <is>
          <t>True</t>
        </is>
      </c>
      <c r="AX186" s="2" t="inlineStr">
        <is>
          <t>1</t>
        </is>
      </c>
      <c r="AY186" s="1" t="inlineStr">
        <is>
          <t>ROZPOCET</t>
        </is>
      </c>
    </row>
    <row r="187" ht="24" customHeight="1">
      <c r="C187" s="82" t="inlineStr">
        <is>
          <t>17</t>
        </is>
      </c>
      <c r="D187" s="82" t="inlineStr">
        <is>
          <t>M</t>
        </is>
      </c>
      <c r="E187" s="83" t="inlineStr">
        <is>
          <t>592240012900.S</t>
        </is>
      </c>
      <c r="F187" s="84" t="inlineStr">
        <is>
          <t>Kónus betónový DN 1000/600, výška 576 mm</t>
        </is>
      </c>
      <c r="G187" s="85" t="inlineStr">
        <is>
          <t>ks</t>
        </is>
      </c>
      <c r="H187" s="102" t="n">
        <v>5</v>
      </c>
      <c r="I187" s="87" t="n">
        <v>53.86</v>
      </c>
      <c r="J187" s="87">
        <f>ROUND(I187*H187,2)</f>
        <v/>
      </c>
      <c r="K187" s="88" t="inlineStr">
        <is>
          <t>CENEKON 2026/02</t>
        </is>
      </c>
      <c r="N187" s="46" t="inlineStr">
        <is>
          <t>základná</t>
        </is>
      </c>
      <c r="O187" s="98" t="n">
        <v>0</v>
      </c>
      <c r="P187" s="98">
        <f>O187*H187</f>
        <v/>
      </c>
      <c r="Q187" s="98" t="n">
        <v>0.365</v>
      </c>
      <c r="R187" s="98">
        <f>Q187*H187</f>
        <v/>
      </c>
      <c r="S187" s="98" t="n">
        <v>0</v>
      </c>
      <c r="T187" s="98">
        <f>S187*H187</f>
        <v/>
      </c>
      <c r="AR187" s="1" t="inlineStr">
        <is>
          <t>8</t>
        </is>
      </c>
      <c r="AT187" s="1" t="inlineStr">
        <is>
          <t>M</t>
        </is>
      </c>
      <c r="AU187" s="1" t="inlineStr">
        <is>
          <t>2</t>
        </is>
      </c>
      <c r="AY187" s="1" t="inlineStr">
        <is>
          <t>ROZPOCET</t>
        </is>
      </c>
      <c r="BE187" s="31">
        <f>IF(N187="základná",J187,0)</f>
        <v/>
      </c>
      <c r="BF187" s="31">
        <f>IF(N187="znížená",J187,0)</f>
        <v/>
      </c>
      <c r="BG187" s="31">
        <f>IF(N187="zákl. prenesená",J187,0)</f>
        <v/>
      </c>
      <c r="BH187" s="31">
        <f>IF(N187="zníž. prenesená",J187,0)</f>
        <v/>
      </c>
      <c r="BI187" s="31">
        <f>IF(N187="nulová",J187,0)</f>
        <v/>
      </c>
      <c r="BJ187" s="1" t="inlineStr">
        <is>
          <t>2</t>
        </is>
      </c>
      <c r="BK187" s="31">
        <f>ROUND(I187*H187,2)</f>
        <v/>
      </c>
      <c r="BL187" s="1" t="inlineStr">
        <is>
          <t>4</t>
        </is>
      </c>
      <c r="BM187" s="1" t="inlineStr">
        <is>
          <t>-1669818347</t>
        </is>
      </c>
    </row>
    <row r="188">
      <c r="D188" s="79" t="inlineStr">
        <is>
          <t>VV</t>
        </is>
      </c>
      <c r="F188" s="80" t="inlineStr">
        <is>
          <t>1 ks na každú z 5 šachiet</t>
        </is>
      </c>
      <c r="H188" s="101" t="n">
        <v>5</v>
      </c>
      <c r="AT188" s="1" t="inlineStr">
        <is>
          <t>VV</t>
        </is>
      </c>
      <c r="AU188" s="1" t="inlineStr">
        <is>
          <t>2</t>
        </is>
      </c>
      <c r="AV188" s="2" t="inlineStr">
        <is>
          <t>2</t>
        </is>
      </c>
      <c r="AW188" s="2" t="inlineStr">
        <is>
          <t>True</t>
        </is>
      </c>
      <c r="AX188" s="2" t="inlineStr">
        <is>
          <t>1</t>
        </is>
      </c>
      <c r="AY188" s="1" t="inlineStr">
        <is>
          <t>ROZPOCET</t>
        </is>
      </c>
    </row>
    <row r="189" ht="24" customHeight="1">
      <c r="C189" s="72" t="inlineStr">
        <is>
          <t>18</t>
        </is>
      </c>
      <c r="D189" s="72" t="inlineStr">
        <is>
          <t>K</t>
        </is>
      </c>
      <c r="E189" s="73" t="inlineStr">
        <is>
          <t>452386111.S</t>
        </is>
      </c>
      <c r="F189" s="74" t="inlineStr">
        <is>
          <t>Vyrovnávací prstenec z prostého betónu pod poklop, výška do 100 mm</t>
        </is>
      </c>
      <c r="G189" s="75" t="inlineStr">
        <is>
          <t>ks</t>
        </is>
      </c>
      <c r="H189" s="100" t="n">
        <v>5</v>
      </c>
      <c r="I189" s="77" t="n">
        <v>25.54</v>
      </c>
      <c r="J189" s="77">
        <f>ROUND(I189*H189,2)</f>
        <v/>
      </c>
      <c r="K189" s="78" t="inlineStr">
        <is>
          <t>CENEKON 2026/02</t>
        </is>
      </c>
      <c r="N189" s="46" t="inlineStr">
        <is>
          <t>základná</t>
        </is>
      </c>
      <c r="O189" s="98" t="n">
        <v>0</v>
      </c>
      <c r="P189" s="98">
        <f>O189*H189</f>
        <v/>
      </c>
      <c r="Q189" s="98" t="n">
        <v>0.09370000000000001</v>
      </c>
      <c r="R189" s="98">
        <f>Q189*H189</f>
        <v/>
      </c>
      <c r="S189" s="98" t="n">
        <v>0</v>
      </c>
      <c r="T189" s="98">
        <f>S189*H189</f>
        <v/>
      </c>
      <c r="AR189" s="1" t="inlineStr">
        <is>
          <t>4</t>
        </is>
      </c>
      <c r="AT189" s="1" t="inlineStr">
        <is>
          <t>K</t>
        </is>
      </c>
      <c r="AU189" s="1" t="inlineStr">
        <is>
          <t>2</t>
        </is>
      </c>
      <c r="AY189" s="1" t="inlineStr">
        <is>
          <t>ROZPOCET</t>
        </is>
      </c>
      <c r="BE189" s="31">
        <f>IF(N189="základná",J189,0)</f>
        <v/>
      </c>
      <c r="BF189" s="31">
        <f>IF(N189="znížená",J189,0)</f>
        <v/>
      </c>
      <c r="BG189" s="31">
        <f>IF(N189="zákl. prenesená",J189,0)</f>
        <v/>
      </c>
      <c r="BH189" s="31">
        <f>IF(N189="zníž. prenesená",J189,0)</f>
        <v/>
      </c>
      <c r="BI189" s="31">
        <f>IF(N189="nulová",J189,0)</f>
        <v/>
      </c>
      <c r="BJ189" s="1" t="inlineStr">
        <is>
          <t>2</t>
        </is>
      </c>
      <c r="BK189" s="31">
        <f>ROUND(I189*H189,2)</f>
        <v/>
      </c>
      <c r="BL189" s="1" t="inlineStr">
        <is>
          <t>4</t>
        </is>
      </c>
      <c r="BM189" s="1" t="inlineStr">
        <is>
          <t>1173004958</t>
        </is>
      </c>
    </row>
    <row r="190">
      <c r="D190" s="79" t="inlineStr">
        <is>
          <t>VV</t>
        </is>
      </c>
      <c r="F190" s="80" t="inlineStr">
        <is>
          <t>1 ks na každú z 5 šachiet</t>
        </is>
      </c>
      <c r="H190" s="101" t="n">
        <v>5</v>
      </c>
      <c r="AT190" s="1" t="inlineStr">
        <is>
          <t>VV</t>
        </is>
      </c>
      <c r="AU190" s="1" t="inlineStr">
        <is>
          <t>2</t>
        </is>
      </c>
      <c r="AV190" s="2" t="inlineStr">
        <is>
          <t>2</t>
        </is>
      </c>
      <c r="AW190" s="2" t="inlineStr">
        <is>
          <t>True</t>
        </is>
      </c>
      <c r="AX190" s="2" t="inlineStr">
        <is>
          <t>1</t>
        </is>
      </c>
      <c r="AY190" s="1" t="inlineStr">
        <is>
          <t>ROZPOCET</t>
        </is>
      </c>
    </row>
    <row r="191" ht="24" customHeight="1">
      <c r="C191" s="72" t="inlineStr">
        <is>
          <t>19</t>
        </is>
      </c>
      <c r="D191" s="72" t="inlineStr">
        <is>
          <t>K</t>
        </is>
      </c>
      <c r="E191" s="73" t="inlineStr">
        <is>
          <t>451541111.S</t>
        </is>
      </c>
      <c r="F191" s="74" t="inlineStr">
        <is>
          <t>Lôžko pod drobné objekty v otvorenom výkope zo štrkodrvy 0-63 mm - podklad vodomernej šachty</t>
        </is>
      </c>
      <c r="G191" s="75" t="inlineStr">
        <is>
          <t>m3</t>
        </is>
      </c>
      <c r="H191" s="100" t="n">
        <v>0.41</v>
      </c>
      <c r="I191" s="77" t="n">
        <v>67.51000000000001</v>
      </c>
      <c r="J191" s="77">
        <f>ROUND(I191*H191,2)</f>
        <v/>
      </c>
      <c r="K191" s="78" t="inlineStr">
        <is>
          <t>CENEKON 2026/02</t>
        </is>
      </c>
      <c r="N191" s="46" t="inlineStr">
        <is>
          <t>základná</t>
        </is>
      </c>
      <c r="O191" s="98" t="n">
        <v>0</v>
      </c>
      <c r="P191" s="98">
        <f>O191*H191</f>
        <v/>
      </c>
      <c r="Q191" s="98" t="n">
        <v>1.7034</v>
      </c>
      <c r="R191" s="98">
        <f>Q191*H191</f>
        <v/>
      </c>
      <c r="S191" s="98" t="n">
        <v>0</v>
      </c>
      <c r="T191" s="98">
        <f>S191*H191</f>
        <v/>
      </c>
      <c r="AR191" s="1" t="inlineStr">
        <is>
          <t>4</t>
        </is>
      </c>
      <c r="AT191" s="1" t="inlineStr">
        <is>
          <t>K</t>
        </is>
      </c>
      <c r="AU191" s="1" t="inlineStr">
        <is>
          <t>2</t>
        </is>
      </c>
      <c r="AY191" s="1" t="inlineStr">
        <is>
          <t>ROZPOCET</t>
        </is>
      </c>
      <c r="BE191" s="31">
        <f>IF(N191="základná",J191,0)</f>
        <v/>
      </c>
      <c r="BF191" s="31">
        <f>IF(N191="znížená",J191,0)</f>
        <v/>
      </c>
      <c r="BG191" s="31">
        <f>IF(N191="zákl. prenesená",J191,0)</f>
        <v/>
      </c>
      <c r="BH191" s="31">
        <f>IF(N191="zníž. prenesená",J191,0)</f>
        <v/>
      </c>
      <c r="BI191" s="31">
        <f>IF(N191="nulová",J191,0)</f>
        <v/>
      </c>
      <c r="BJ191" s="1" t="inlineStr">
        <is>
          <t>2</t>
        </is>
      </c>
      <c r="BK191" s="31">
        <f>ROUND(I191*H191,2)</f>
        <v/>
      </c>
      <c r="BL191" s="1" t="inlineStr">
        <is>
          <t>4</t>
        </is>
      </c>
      <c r="BM191" s="1" t="inlineStr">
        <is>
          <t>-954565329</t>
        </is>
      </c>
    </row>
    <row r="192">
      <c r="D192" s="79" t="inlineStr">
        <is>
          <t>VV</t>
        </is>
      </c>
      <c r="F192" s="80" t="inlineStr">
        <is>
          <t>pôdorys šachty 1,20 x 0,90 m s presahom 0,30 m: 1,80 x 1,50 x 0,15 = 0,41 m3</t>
        </is>
      </c>
      <c r="H192" s="101" t="n">
        <v>0.41</v>
      </c>
      <c r="AT192" s="1" t="inlineStr">
        <is>
          <t>VV</t>
        </is>
      </c>
      <c r="AU192" s="1" t="inlineStr">
        <is>
          <t>2</t>
        </is>
      </c>
      <c r="AV192" s="2" t="inlineStr">
        <is>
          <t>2</t>
        </is>
      </c>
      <c r="AW192" s="2" t="inlineStr">
        <is>
          <t>True</t>
        </is>
      </c>
      <c r="AX192" s="2" t="inlineStr">
        <is>
          <t>1</t>
        </is>
      </c>
      <c r="AY192" s="1" t="inlineStr">
        <is>
          <t>ROZPOCET</t>
        </is>
      </c>
    </row>
    <row r="193" ht="24" customHeight="1">
      <c r="C193" s="72" t="inlineStr">
        <is>
          <t>20</t>
        </is>
      </c>
      <c r="D193" s="72" t="inlineStr">
        <is>
          <t>K</t>
        </is>
      </c>
      <c r="E193" s="73" t="inlineStr">
        <is>
          <t>451573111.S</t>
        </is>
      </c>
      <c r="F193" s="74" t="inlineStr">
        <is>
          <t>Lôžko pod potrubie v otvorenom výkope z piesku a štrkopiesku do 63 mm</t>
        </is>
      </c>
      <c r="G193" s="75" t="inlineStr">
        <is>
          <t>m3</t>
        </is>
      </c>
      <c r="H193" s="100" t="n">
        <v>22.32</v>
      </c>
      <c r="I193" s="77" t="n">
        <v>71.23</v>
      </c>
      <c r="J193" s="77">
        <f>ROUND(I193*H193,2)</f>
        <v/>
      </c>
      <c r="K193" s="78" t="inlineStr">
        <is>
          <t>CENEKON 2026/02</t>
        </is>
      </c>
      <c r="N193" s="46" t="inlineStr">
        <is>
          <t>základná</t>
        </is>
      </c>
      <c r="O193" s="98" t="n">
        <v>0</v>
      </c>
      <c r="P193" s="98">
        <f>O193*H193</f>
        <v/>
      </c>
      <c r="Q193" s="98" t="n">
        <v>1.89078</v>
      </c>
      <c r="R193" s="98">
        <f>Q193*H193</f>
        <v/>
      </c>
      <c r="S193" s="98" t="n">
        <v>0</v>
      </c>
      <c r="T193" s="98">
        <f>S193*H193</f>
        <v/>
      </c>
      <c r="AR193" s="1" t="inlineStr">
        <is>
          <t>4</t>
        </is>
      </c>
      <c r="AT193" s="1" t="inlineStr">
        <is>
          <t>K</t>
        </is>
      </c>
      <c r="AU193" s="1" t="inlineStr">
        <is>
          <t>2</t>
        </is>
      </c>
      <c r="AY193" s="1" t="inlineStr">
        <is>
          <t>ROZPOCET</t>
        </is>
      </c>
      <c r="BE193" s="31">
        <f>IF(N193="základná",J193,0)</f>
        <v/>
      </c>
      <c r="BF193" s="31">
        <f>IF(N193="znížená",J193,0)</f>
        <v/>
      </c>
      <c r="BG193" s="31">
        <f>IF(N193="zákl. prenesená",J193,0)</f>
        <v/>
      </c>
      <c r="BH193" s="31">
        <f>IF(N193="zníž. prenesená",J193,0)</f>
        <v/>
      </c>
      <c r="BI193" s="31">
        <f>IF(N193="nulová",J193,0)</f>
        <v/>
      </c>
      <c r="BJ193" s="1" t="inlineStr">
        <is>
          <t>2</t>
        </is>
      </c>
      <c r="BK193" s="31">
        <f>ROUND(I193*H193,2)</f>
        <v/>
      </c>
      <c r="BL193" s="1" t="inlineStr">
        <is>
          <t>4</t>
        </is>
      </c>
      <c r="BM193" s="1" t="inlineStr">
        <is>
          <t>-1835187</t>
        </is>
      </c>
    </row>
    <row r="194">
      <c r="D194" s="79" t="inlineStr">
        <is>
          <t>VV</t>
        </is>
      </c>
      <c r="F194" s="80" t="inlineStr">
        <is>
          <t>vodovod: 54,30 x 0,120 m3/bm = 6,52 m3</t>
        </is>
      </c>
      <c r="AT194" s="1" t="inlineStr">
        <is>
          <t>VV</t>
        </is>
      </c>
      <c r="AU194" s="1" t="inlineStr">
        <is>
          <t>2</t>
        </is>
      </c>
      <c r="AV194" s="2" t="inlineStr">
        <is>
          <t>2</t>
        </is>
      </c>
      <c r="AW194" s="2" t="inlineStr">
        <is>
          <t>True</t>
        </is>
      </c>
      <c r="AX194" s="2" t="inlineStr">
        <is>
          <t>0</t>
        </is>
      </c>
      <c r="AY194" s="1" t="inlineStr">
        <is>
          <t>ROZPOCET</t>
        </is>
      </c>
    </row>
    <row r="195">
      <c r="D195" s="79" t="inlineStr">
        <is>
          <t>VV</t>
        </is>
      </c>
      <c r="F195" s="80" t="inlineStr">
        <is>
          <t>kanalizácia: 92,97 x 0,17 m3/bm = 15,80 m3</t>
        </is>
      </c>
      <c r="AT195" s="1" t="inlineStr">
        <is>
          <t>VV</t>
        </is>
      </c>
      <c r="AU195" s="1" t="inlineStr">
        <is>
          <t>2</t>
        </is>
      </c>
      <c r="AV195" s="2" t="inlineStr">
        <is>
          <t>2</t>
        </is>
      </c>
      <c r="AW195" s="2" t="inlineStr">
        <is>
          <t>True</t>
        </is>
      </c>
      <c r="AX195" s="2" t="inlineStr">
        <is>
          <t>0</t>
        </is>
      </c>
      <c r="AY195" s="1" t="inlineStr">
        <is>
          <t>ROZPOCET</t>
        </is>
      </c>
    </row>
    <row r="196">
      <c r="D196" s="79" t="inlineStr">
        <is>
          <t>VV</t>
        </is>
      </c>
      <c r="F196" s="80" t="inlineStr">
        <is>
          <t>spolu 22,32 m3</t>
        </is>
      </c>
      <c r="H196" s="101" t="n">
        <v>22.32</v>
      </c>
      <c r="AT196" s="1" t="inlineStr">
        <is>
          <t>VV</t>
        </is>
      </c>
      <c r="AU196" s="1" t="inlineStr">
        <is>
          <t>2</t>
        </is>
      </c>
      <c r="AV196" s="2" t="inlineStr">
        <is>
          <t>2</t>
        </is>
      </c>
      <c r="AW196" s="2" t="inlineStr">
        <is>
          <t>True</t>
        </is>
      </c>
      <c r="AX196" s="2" t="inlineStr">
        <is>
          <t>1</t>
        </is>
      </c>
      <c r="AY196" s="1" t="inlineStr">
        <is>
          <t>ROZPOCET</t>
        </is>
      </c>
    </row>
    <row r="197" ht="22.8" customHeight="1">
      <c r="D197" s="67" t="inlineStr">
        <is>
          <t>D</t>
        </is>
      </c>
      <c r="E197" s="70" t="inlineStr">
        <is>
          <t>8</t>
        </is>
      </c>
      <c r="F197" s="70" t="inlineStr">
        <is>
          <t>Rúrové vedenie</t>
        </is>
      </c>
      <c r="J197" s="71">
        <f>BK197</f>
        <v/>
      </c>
      <c r="P197" s="98">
        <f>SUM(P198:P267)</f>
        <v/>
      </c>
      <c r="R197" s="98">
        <f>SUM(R198:R267)</f>
        <v/>
      </c>
      <c r="T197" s="98">
        <f>SUM(T198:T267)</f>
        <v/>
      </c>
      <c r="AR197" s="1" t="inlineStr">
        <is>
          <t>1</t>
        </is>
      </c>
      <c r="AT197" s="46" t="inlineStr">
        <is>
          <t>D</t>
        </is>
      </c>
      <c r="AU197" s="46" t="inlineStr">
        <is>
          <t>1</t>
        </is>
      </c>
      <c r="AY197" s="1" t="inlineStr">
        <is>
          <t>ROZPOCET</t>
        </is>
      </c>
      <c r="BK197" s="31">
        <f>SUM(BK198:BK267)</f>
        <v/>
      </c>
    </row>
    <row r="198" ht="36" customHeight="1">
      <c r="C198" s="72" t="inlineStr">
        <is>
          <t>21</t>
        </is>
      </c>
      <c r="D198" s="72" t="inlineStr">
        <is>
          <t>K</t>
        </is>
      </c>
      <c r="E198" s="73" t="inlineStr">
        <is>
          <t>871251410.S</t>
        </is>
      </c>
      <c r="F198" s="74" t="inlineStr">
        <is>
          <t>Areálový rozvod studenej vody po odbočku k hydrantu - potrubie z PE 100 SDR 11/PN 16 zvárané natupo D 90x8,2 mm (DN 80)</t>
        </is>
      </c>
      <c r="G198" s="75" t="inlineStr">
        <is>
          <t>m</t>
        </is>
      </c>
      <c r="H198" s="100" t="n">
        <v>26.62</v>
      </c>
      <c r="I198" s="77" t="n">
        <v>16.89</v>
      </c>
      <c r="J198" s="77">
        <f>ROUND(I198*H198,2)</f>
        <v/>
      </c>
      <c r="K198" s="78" t="inlineStr">
        <is>
          <t>CENEKON 2026/02</t>
        </is>
      </c>
      <c r="N198" s="46" t="inlineStr">
        <is>
          <t>základná</t>
        </is>
      </c>
      <c r="O198" s="98" t="n">
        <v>0</v>
      </c>
      <c r="P198" s="98">
        <f>O198*H198</f>
        <v/>
      </c>
      <c r="Q198" s="98" t="n">
        <v>0.00261</v>
      </c>
      <c r="R198" s="98">
        <f>Q198*H198</f>
        <v/>
      </c>
      <c r="S198" s="98" t="n">
        <v>0</v>
      </c>
      <c r="T198" s="98">
        <f>S198*H198</f>
        <v/>
      </c>
      <c r="AR198" s="1" t="inlineStr">
        <is>
          <t>4</t>
        </is>
      </c>
      <c r="AT198" s="1" t="inlineStr">
        <is>
          <t>K</t>
        </is>
      </c>
      <c r="AU198" s="1" t="inlineStr">
        <is>
          <t>2</t>
        </is>
      </c>
      <c r="AY198" s="1" t="inlineStr">
        <is>
          <t>ROZPOCET</t>
        </is>
      </c>
      <c r="BE198" s="31">
        <f>IF(N198="základná",J198,0)</f>
        <v/>
      </c>
      <c r="BF198" s="31">
        <f>IF(N198="znížená",J198,0)</f>
        <v/>
      </c>
      <c r="BG198" s="31">
        <f>IF(N198="zákl. prenesená",J198,0)</f>
        <v/>
      </c>
      <c r="BH198" s="31">
        <f>IF(N198="zníž. prenesená",J198,0)</f>
        <v/>
      </c>
      <c r="BI198" s="31">
        <f>IF(N198="nulová",J198,0)</f>
        <v/>
      </c>
      <c r="BJ198" s="1" t="inlineStr">
        <is>
          <t>2</t>
        </is>
      </c>
      <c r="BK198" s="31">
        <f>ROUND(I198*H198,2)</f>
        <v/>
      </c>
      <c r="BL198" s="1" t="inlineStr">
        <is>
          <t>4</t>
        </is>
      </c>
      <c r="BM198" s="1" t="inlineStr">
        <is>
          <t>-593065027</t>
        </is>
      </c>
    </row>
    <row r="199">
      <c r="D199" s="79" t="inlineStr">
        <is>
          <t>VV</t>
        </is>
      </c>
      <c r="F199" s="80" t="inlineStr">
        <is>
          <t>od vodomernej šachty po odbočku k podzemnému hydrantu</t>
        </is>
      </c>
      <c r="AT199" s="1" t="inlineStr">
        <is>
          <t>VV</t>
        </is>
      </c>
      <c r="AU199" s="1" t="inlineStr">
        <is>
          <t>2</t>
        </is>
      </c>
      <c r="AV199" s="2" t="inlineStr">
        <is>
          <t>2</t>
        </is>
      </c>
      <c r="AW199" s="2" t="inlineStr">
        <is>
          <t>True</t>
        </is>
      </c>
      <c r="AX199" s="2" t="inlineStr">
        <is>
          <t>0</t>
        </is>
      </c>
      <c r="AY199" s="1" t="inlineStr">
        <is>
          <t>ROZPOCET</t>
        </is>
      </c>
    </row>
    <row r="200">
      <c r="D200" s="79" t="inlineStr">
        <is>
          <t>VV</t>
        </is>
      </c>
      <c r="F200" s="80" t="inlineStr">
        <is>
          <t>3,98 + 19,99 + 2,65 = 26,62 m</t>
        </is>
      </c>
      <c r="H200" s="101" t="n">
        <v>26.62</v>
      </c>
      <c r="AT200" s="1" t="inlineStr">
        <is>
          <t>VV</t>
        </is>
      </c>
      <c r="AU200" s="1" t="inlineStr">
        <is>
          <t>2</t>
        </is>
      </c>
      <c r="AV200" s="2" t="inlineStr">
        <is>
          <t>2</t>
        </is>
      </c>
      <c r="AW200" s="2" t="inlineStr">
        <is>
          <t>True</t>
        </is>
      </c>
      <c r="AX200" s="2" t="inlineStr">
        <is>
          <t>1</t>
        </is>
      </c>
      <c r="AY200" s="1" t="inlineStr">
        <is>
          <t>ROZPOCET</t>
        </is>
      </c>
    </row>
    <row r="201" ht="36" customHeight="1">
      <c r="C201" s="72" t="inlineStr">
        <is>
          <t>22</t>
        </is>
      </c>
      <c r="D201" s="72" t="inlineStr">
        <is>
          <t>K</t>
        </is>
      </c>
      <c r="E201" s="73" t="inlineStr">
        <is>
          <t>871221462.S</t>
        </is>
      </c>
      <c r="F201" s="74" t="inlineStr">
        <is>
          <t>Areálový rozvod studenej vody od odbočky k hydrantu po objekt - potrubie z PE 100 SDR 17/PN 10 zvárané natupo D 63x3,8 mm (DN 50)</t>
        </is>
      </c>
      <c r="G201" s="75" t="inlineStr">
        <is>
          <t>m</t>
        </is>
      </c>
      <c r="H201" s="100" t="n">
        <v>23.26</v>
      </c>
      <c r="I201" s="77" t="n">
        <v>6.85</v>
      </c>
      <c r="J201" s="77">
        <f>ROUND(I201*H201,2)</f>
        <v/>
      </c>
      <c r="K201" s="78" t="inlineStr">
        <is>
          <t>CENEKON 2026/02</t>
        </is>
      </c>
      <c r="N201" s="46" t="inlineStr">
        <is>
          <t>základná</t>
        </is>
      </c>
      <c r="O201" s="98" t="n">
        <v>0</v>
      </c>
      <c r="P201" s="98">
        <f>O201*H201</f>
        <v/>
      </c>
      <c r="Q201" s="98" t="n">
        <v>0.00074</v>
      </c>
      <c r="R201" s="98">
        <f>Q201*H201</f>
        <v/>
      </c>
      <c r="S201" s="98" t="n">
        <v>0</v>
      </c>
      <c r="T201" s="98">
        <f>S201*H201</f>
        <v/>
      </c>
      <c r="AR201" s="1" t="inlineStr">
        <is>
          <t>4</t>
        </is>
      </c>
      <c r="AT201" s="1" t="inlineStr">
        <is>
          <t>K</t>
        </is>
      </c>
      <c r="AU201" s="1" t="inlineStr">
        <is>
          <t>2</t>
        </is>
      </c>
      <c r="AY201" s="1" t="inlineStr">
        <is>
          <t>ROZPOCET</t>
        </is>
      </c>
      <c r="BE201" s="31">
        <f>IF(N201="základná",J201,0)</f>
        <v/>
      </c>
      <c r="BF201" s="31">
        <f>IF(N201="znížená",J201,0)</f>
        <v/>
      </c>
      <c r="BG201" s="31">
        <f>IF(N201="zákl. prenesená",J201,0)</f>
        <v/>
      </c>
      <c r="BH201" s="31">
        <f>IF(N201="zníž. prenesená",J201,0)</f>
        <v/>
      </c>
      <c r="BI201" s="31">
        <f>IF(N201="nulová",J201,0)</f>
        <v/>
      </c>
      <c r="BJ201" s="1" t="inlineStr">
        <is>
          <t>2</t>
        </is>
      </c>
      <c r="BK201" s="31">
        <f>ROUND(I201*H201,2)</f>
        <v/>
      </c>
      <c r="BL201" s="1" t="inlineStr">
        <is>
          <t>4</t>
        </is>
      </c>
      <c r="BM201" s="1" t="inlineStr">
        <is>
          <t>-1246163349</t>
        </is>
      </c>
    </row>
    <row r="202">
      <c r="D202" s="79" t="inlineStr">
        <is>
          <t>VV</t>
        </is>
      </c>
      <c r="F202" s="80" t="inlineStr">
        <is>
          <t>od odbočky k podzemnému hydrantu po vstup do objektu</t>
        </is>
      </c>
      <c r="AT202" s="1" t="inlineStr">
        <is>
          <t>VV</t>
        </is>
      </c>
      <c r="AU202" s="1" t="inlineStr">
        <is>
          <t>2</t>
        </is>
      </c>
      <c r="AV202" s="2" t="inlineStr">
        <is>
          <t>2</t>
        </is>
      </c>
      <c r="AW202" s="2" t="inlineStr">
        <is>
          <t>True</t>
        </is>
      </c>
      <c r="AX202" s="2" t="inlineStr">
        <is>
          <t>0</t>
        </is>
      </c>
      <c r="AY202" s="1" t="inlineStr">
        <is>
          <t>ROZPOCET</t>
        </is>
      </c>
    </row>
    <row r="203">
      <c r="D203" s="79" t="inlineStr">
        <is>
          <t>VV</t>
        </is>
      </c>
      <c r="F203" s="80" t="inlineStr">
        <is>
          <t>17,64 + 5,62 = 23,26 m</t>
        </is>
      </c>
      <c r="H203" s="101" t="n">
        <v>23.26</v>
      </c>
      <c r="AT203" s="1" t="inlineStr">
        <is>
          <t>VV</t>
        </is>
      </c>
      <c r="AU203" s="1" t="inlineStr">
        <is>
          <t>2</t>
        </is>
      </c>
      <c r="AV203" s="2" t="inlineStr">
        <is>
          <t>2</t>
        </is>
      </c>
      <c r="AW203" s="2" t="inlineStr">
        <is>
          <t>True</t>
        </is>
      </c>
      <c r="AX203" s="2" t="inlineStr">
        <is>
          <t>1</t>
        </is>
      </c>
      <c r="AY203" s="1" t="inlineStr">
        <is>
          <t>ROZPOCET</t>
        </is>
      </c>
    </row>
    <row r="204" ht="24" customHeight="1">
      <c r="C204" s="72" t="inlineStr">
        <is>
          <t>23</t>
        </is>
      </c>
      <c r="D204" s="72" t="inlineStr">
        <is>
          <t>K</t>
        </is>
      </c>
      <c r="E204" s="73" t="inlineStr">
        <is>
          <t>871251410.S</t>
        </is>
      </c>
      <c r="F204" s="74" t="inlineStr">
        <is>
          <t>Napojenie podzemného hydrantu - potrubie z PE 100 SDR 11/PN 16 zvárané natupo D 90x8,2 mm (DN 80)</t>
        </is>
      </c>
      <c r="G204" s="75" t="inlineStr">
        <is>
          <t>m</t>
        </is>
      </c>
      <c r="H204" s="100" t="n">
        <v>1.4</v>
      </c>
      <c r="I204" s="77" t="n">
        <v>16.89</v>
      </c>
      <c r="J204" s="77">
        <f>ROUND(I204*H204,2)</f>
        <v/>
      </c>
      <c r="K204" s="78" t="inlineStr">
        <is>
          <t>CENEKON 2026/02</t>
        </is>
      </c>
      <c r="N204" s="46" t="inlineStr">
        <is>
          <t>základná</t>
        </is>
      </c>
      <c r="O204" s="98" t="n">
        <v>0</v>
      </c>
      <c r="P204" s="98">
        <f>O204*H204</f>
        <v/>
      </c>
      <c r="Q204" s="98" t="n">
        <v>0.00261</v>
      </c>
      <c r="R204" s="98">
        <f>Q204*H204</f>
        <v/>
      </c>
      <c r="S204" s="98" t="n">
        <v>0</v>
      </c>
      <c r="T204" s="98">
        <f>S204*H204</f>
        <v/>
      </c>
      <c r="AR204" s="1" t="inlineStr">
        <is>
          <t>4</t>
        </is>
      </c>
      <c r="AT204" s="1" t="inlineStr">
        <is>
          <t>K</t>
        </is>
      </c>
      <c r="AU204" s="1" t="inlineStr">
        <is>
          <t>2</t>
        </is>
      </c>
      <c r="AY204" s="1" t="inlineStr">
        <is>
          <t>ROZPOCET</t>
        </is>
      </c>
      <c r="BE204" s="31">
        <f>IF(N204="základná",J204,0)</f>
        <v/>
      </c>
      <c r="BF204" s="31">
        <f>IF(N204="znížená",J204,0)</f>
        <v/>
      </c>
      <c r="BG204" s="31">
        <f>IF(N204="zákl. prenesená",J204,0)</f>
        <v/>
      </c>
      <c r="BH204" s="31">
        <f>IF(N204="zníž. prenesená",J204,0)</f>
        <v/>
      </c>
      <c r="BI204" s="31">
        <f>IF(N204="nulová",J204,0)</f>
        <v/>
      </c>
      <c r="BJ204" s="1" t="inlineStr">
        <is>
          <t>2</t>
        </is>
      </c>
      <c r="BK204" s="31">
        <f>ROUND(I204*H204,2)</f>
        <v/>
      </c>
      <c r="BL204" s="1" t="inlineStr">
        <is>
          <t>4</t>
        </is>
      </c>
      <c r="BM204" s="1" t="inlineStr">
        <is>
          <t>53827753</t>
        </is>
      </c>
    </row>
    <row r="205">
      <c r="D205" s="79" t="inlineStr">
        <is>
          <t>VV</t>
        </is>
      </c>
      <c r="F205" s="80" t="inlineStr">
        <is>
          <t>odbočka z areálového rozvodu k podzemnému hydrantu, odmerané zo situácie = 1,40 m</t>
        </is>
      </c>
      <c r="H205" s="101" t="n">
        <v>1.4</v>
      </c>
      <c r="AT205" s="1" t="inlineStr">
        <is>
          <t>VV</t>
        </is>
      </c>
      <c r="AU205" s="1" t="inlineStr">
        <is>
          <t>2</t>
        </is>
      </c>
      <c r="AV205" s="2" t="inlineStr">
        <is>
          <t>2</t>
        </is>
      </c>
      <c r="AW205" s="2" t="inlineStr">
        <is>
          <t>True</t>
        </is>
      </c>
      <c r="AX205" s="2" t="inlineStr">
        <is>
          <t>1</t>
        </is>
      </c>
      <c r="AY205" s="1" t="inlineStr">
        <is>
          <t>ROZPOCET</t>
        </is>
      </c>
    </row>
    <row r="206" ht="36" customHeight="1">
      <c r="C206" s="72" t="inlineStr">
        <is>
          <t>24</t>
        </is>
      </c>
      <c r="D206" s="72" t="inlineStr">
        <is>
          <t>K</t>
        </is>
      </c>
      <c r="E206" s="73" t="inlineStr">
        <is>
          <t>871251410.S</t>
        </is>
      </c>
      <c r="F206" s="74" t="inlineStr">
        <is>
          <t>Vodovodná prípojka - potrubie z PE 100 SDR 11/PN 16 zvárané natupo D 90 x 8,2 mm (DN 80) vrátane tvaroviek</t>
        </is>
      </c>
      <c r="G206" s="75" t="inlineStr">
        <is>
          <t>m</t>
        </is>
      </c>
      <c r="H206" s="100" t="n">
        <v>3</v>
      </c>
      <c r="I206" s="77" t="n">
        <v>16.89</v>
      </c>
      <c r="J206" s="77">
        <f>ROUND(I206*H206,2)</f>
        <v/>
      </c>
      <c r="K206" s="78" t="inlineStr">
        <is>
          <t>CENEKON 2026/02</t>
        </is>
      </c>
      <c r="N206" s="46" t="inlineStr">
        <is>
          <t>základná</t>
        </is>
      </c>
      <c r="O206" s="98" t="n">
        <v>0</v>
      </c>
      <c r="P206" s="98">
        <f>O206*H206</f>
        <v/>
      </c>
      <c r="Q206" s="98" t="n">
        <v>0.00261</v>
      </c>
      <c r="R206" s="98">
        <f>Q206*H206</f>
        <v/>
      </c>
      <c r="S206" s="98" t="n">
        <v>0</v>
      </c>
      <c r="T206" s="98">
        <f>S206*H206</f>
        <v/>
      </c>
      <c r="AR206" s="1" t="inlineStr">
        <is>
          <t>4</t>
        </is>
      </c>
      <c r="AT206" s="1" t="inlineStr">
        <is>
          <t>K</t>
        </is>
      </c>
      <c r="AU206" s="1" t="inlineStr">
        <is>
          <t>2</t>
        </is>
      </c>
      <c r="AY206" s="1" t="inlineStr">
        <is>
          <t>ROZPOCET</t>
        </is>
      </c>
      <c r="BE206" s="31">
        <f>IF(N206="základná",J206,0)</f>
        <v/>
      </c>
      <c r="BF206" s="31">
        <f>IF(N206="znížená",J206,0)</f>
        <v/>
      </c>
      <c r="BG206" s="31">
        <f>IF(N206="zákl. prenesená",J206,0)</f>
        <v/>
      </c>
      <c r="BH206" s="31">
        <f>IF(N206="zníž. prenesená",J206,0)</f>
        <v/>
      </c>
      <c r="BI206" s="31">
        <f>IF(N206="nulová",J206,0)</f>
        <v/>
      </c>
      <c r="BJ206" s="1" t="inlineStr">
        <is>
          <t>2</t>
        </is>
      </c>
      <c r="BK206" s="31">
        <f>ROUND(I206*H206,2)</f>
        <v/>
      </c>
      <c r="BL206" s="1" t="inlineStr">
        <is>
          <t>4</t>
        </is>
      </c>
      <c r="BM206" s="1" t="inlineStr">
        <is>
          <t>-909522753</t>
        </is>
      </c>
    </row>
    <row r="207">
      <c r="D207" s="79" t="inlineStr">
        <is>
          <t>VV</t>
        </is>
      </c>
      <c r="F207" s="80" t="inlineStr">
        <is>
          <t>prevzaté z technickej správy: vodovodná prípojka HDPE DN 80 dĺžky 3,0 m</t>
        </is>
      </c>
      <c r="H207" s="101" t="n">
        <v>3</v>
      </c>
      <c r="AT207" s="1" t="inlineStr">
        <is>
          <t>VV</t>
        </is>
      </c>
      <c r="AU207" s="1" t="inlineStr">
        <is>
          <t>2</t>
        </is>
      </c>
      <c r="AV207" s="2" t="inlineStr">
        <is>
          <t>2</t>
        </is>
      </c>
      <c r="AW207" s="2" t="inlineStr">
        <is>
          <t>True</t>
        </is>
      </c>
      <c r="AX207" s="2" t="inlineStr">
        <is>
          <t>1</t>
        </is>
      </c>
      <c r="AY207" s="1" t="inlineStr">
        <is>
          <t>ROZPOCET</t>
        </is>
      </c>
    </row>
    <row r="208" ht="24" customHeight="1">
      <c r="C208" s="82" t="inlineStr">
        <is>
          <t>25</t>
        </is>
      </c>
      <c r="D208" s="82" t="inlineStr">
        <is>
          <t>M</t>
        </is>
      </c>
      <c r="E208" s="83" t="inlineStr">
        <is>
          <t>449160000700.S</t>
        </is>
      </c>
      <c r="F208" s="84" t="inlineStr">
        <is>
          <t>Podzemný hydrant DN 80 s dvojitým uzatváraním, krytie potrubia 1 m, PN 16, liatina</t>
        </is>
      </c>
      <c r="G208" s="85" t="inlineStr">
        <is>
          <t>ks</t>
        </is>
      </c>
      <c r="H208" s="102" t="n">
        <v>1</v>
      </c>
      <c r="I208" s="87" t="n">
        <v>880.79</v>
      </c>
      <c r="J208" s="87">
        <f>ROUND(I208*H208,2)</f>
        <v/>
      </c>
      <c r="K208" s="88" t="inlineStr">
        <is>
          <t>CENEKON 2026/02</t>
        </is>
      </c>
      <c r="N208" s="46" t="inlineStr">
        <is>
          <t>základná</t>
        </is>
      </c>
      <c r="O208" s="98" t="n">
        <v>0</v>
      </c>
      <c r="P208" s="98">
        <f>O208*H208</f>
        <v/>
      </c>
      <c r="Q208" s="98" t="n">
        <v>0.0315</v>
      </c>
      <c r="R208" s="98">
        <f>Q208*H208</f>
        <v/>
      </c>
      <c r="S208" s="98" t="n">
        <v>0</v>
      </c>
      <c r="T208" s="98">
        <f>S208*H208</f>
        <v/>
      </c>
      <c r="AR208" s="1" t="inlineStr">
        <is>
          <t>8</t>
        </is>
      </c>
      <c r="AT208" s="1" t="inlineStr">
        <is>
          <t>M</t>
        </is>
      </c>
      <c r="AU208" s="1" t="inlineStr">
        <is>
          <t>2</t>
        </is>
      </c>
      <c r="AY208" s="1" t="inlineStr">
        <is>
          <t>ROZPOCET</t>
        </is>
      </c>
      <c r="BE208" s="31">
        <f>IF(N208="základná",J208,0)</f>
        <v/>
      </c>
      <c r="BF208" s="31">
        <f>IF(N208="znížená",J208,0)</f>
        <v/>
      </c>
      <c r="BG208" s="31">
        <f>IF(N208="zákl. prenesená",J208,0)</f>
        <v/>
      </c>
      <c r="BH208" s="31">
        <f>IF(N208="zníž. prenesená",J208,0)</f>
        <v/>
      </c>
      <c r="BI208" s="31">
        <f>IF(N208="nulová",J208,0)</f>
        <v/>
      </c>
      <c r="BJ208" s="1" t="inlineStr">
        <is>
          <t>2</t>
        </is>
      </c>
      <c r="BK208" s="31">
        <f>ROUND(I208*H208,2)</f>
        <v/>
      </c>
      <c r="BL208" s="1" t="inlineStr">
        <is>
          <t>4</t>
        </is>
      </c>
      <c r="BM208" s="1" t="inlineStr">
        <is>
          <t>-2105107577</t>
        </is>
      </c>
    </row>
    <row r="209">
      <c r="D209" s="79" t="inlineStr">
        <is>
          <t>VV</t>
        </is>
      </c>
      <c r="F209" s="80" t="inlineStr">
        <is>
          <t>1 ks podľa situácie a technickej správy požiarnej ochrany</t>
        </is>
      </c>
      <c r="AT209" s="1" t="inlineStr">
        <is>
          <t>VV</t>
        </is>
      </c>
      <c r="AU209" s="1" t="inlineStr">
        <is>
          <t>2</t>
        </is>
      </c>
      <c r="AV209" s="2" t="inlineStr">
        <is>
          <t>2</t>
        </is>
      </c>
      <c r="AW209" s="2" t="inlineStr">
        <is>
          <t>True</t>
        </is>
      </c>
      <c r="AX209" s="2" t="inlineStr">
        <is>
          <t>0</t>
        </is>
      </c>
      <c r="AY209" s="1" t="inlineStr">
        <is>
          <t>ROZPOCET</t>
        </is>
      </c>
    </row>
    <row r="210">
      <c r="D210" s="79" t="inlineStr">
        <is>
          <t>VV</t>
        </is>
      </c>
      <c r="F210" s="80" t="inlineStr">
        <is>
          <t>výkres 013 predpisuje typ DUO s dvojitým uzatváraním</t>
        </is>
      </c>
      <c r="H210" s="101" t="n">
        <v>1</v>
      </c>
      <c r="AT210" s="1" t="inlineStr">
        <is>
          <t>VV</t>
        </is>
      </c>
      <c r="AU210" s="1" t="inlineStr">
        <is>
          <t>2</t>
        </is>
      </c>
      <c r="AV210" s="2" t="inlineStr">
        <is>
          <t>2</t>
        </is>
      </c>
      <c r="AW210" s="2" t="inlineStr">
        <is>
          <t>True</t>
        </is>
      </c>
      <c r="AX210" s="2" t="inlineStr">
        <is>
          <t>1</t>
        </is>
      </c>
      <c r="AY210" s="1" t="inlineStr">
        <is>
          <t>ROZPOCET</t>
        </is>
      </c>
    </row>
    <row r="211" ht="24" customHeight="1">
      <c r="C211" s="82" t="inlineStr">
        <is>
          <t>26</t>
        </is>
      </c>
      <c r="D211" s="82" t="inlineStr">
        <is>
          <t>M</t>
        </is>
      </c>
      <c r="E211" s="83" t="inlineStr">
        <is>
          <t>319440016900</t>
        </is>
      </c>
      <c r="F211" s="84" t="inlineStr">
        <is>
          <t>Príruba špeciálna DN 80, D 90 mm, PN 16, s istením proti posunu pre PE potrubie, liatina</t>
        </is>
      </c>
      <c r="G211" s="85" t="inlineStr">
        <is>
          <t>ks</t>
        </is>
      </c>
      <c r="H211" s="102" t="n">
        <v>2</v>
      </c>
      <c r="I211" s="87" t="n">
        <v>75.62</v>
      </c>
      <c r="J211" s="87">
        <f>ROUND(I211*H211,2)</f>
        <v/>
      </c>
      <c r="K211" s="88" t="inlineStr">
        <is>
          <t>CENEKON 2026/02 - MO</t>
        </is>
      </c>
      <c r="N211" s="46" t="inlineStr">
        <is>
          <t>základná</t>
        </is>
      </c>
      <c r="O211" s="98" t="n">
        <v>0</v>
      </c>
      <c r="P211" s="98">
        <f>O211*H211</f>
        <v/>
      </c>
      <c r="Q211" s="98" t="n">
        <v>0.0055</v>
      </c>
      <c r="R211" s="98">
        <f>Q211*H211</f>
        <v/>
      </c>
      <c r="S211" s="98" t="n">
        <v>0</v>
      </c>
      <c r="T211" s="98">
        <f>S211*H211</f>
        <v/>
      </c>
      <c r="AR211" s="1" t="inlineStr">
        <is>
          <t>8</t>
        </is>
      </c>
      <c r="AT211" s="1" t="inlineStr">
        <is>
          <t>M</t>
        </is>
      </c>
      <c r="AU211" s="1" t="inlineStr">
        <is>
          <t>2</t>
        </is>
      </c>
      <c r="AY211" s="1" t="inlineStr">
        <is>
          <t>ROZPOCET</t>
        </is>
      </c>
      <c r="BE211" s="31">
        <f>IF(N211="základná",J211,0)</f>
        <v/>
      </c>
      <c r="BF211" s="31">
        <f>IF(N211="znížená",J211,0)</f>
        <v/>
      </c>
      <c r="BG211" s="31">
        <f>IF(N211="zákl. prenesená",J211,0)</f>
        <v/>
      </c>
      <c r="BH211" s="31">
        <f>IF(N211="zníž. prenesená",J211,0)</f>
        <v/>
      </c>
      <c r="BI211" s="31">
        <f>IF(N211="nulová",J211,0)</f>
        <v/>
      </c>
      <c r="BJ211" s="1" t="inlineStr">
        <is>
          <t>2</t>
        </is>
      </c>
      <c r="BK211" s="31">
        <f>ROUND(I211*H211,2)</f>
        <v/>
      </c>
      <c r="BL211" s="1" t="inlineStr">
        <is>
          <t>4</t>
        </is>
      </c>
      <c r="BM211" s="1" t="inlineStr">
        <is>
          <t>980203471</t>
        </is>
      </c>
    </row>
    <row r="212">
      <c r="D212" s="79" t="inlineStr">
        <is>
          <t>VV</t>
        </is>
      </c>
      <c r="F212" s="80" t="inlineStr">
        <is>
          <t>prírubový spoj na oboch stranách T-kusu: 2 ks</t>
        </is>
      </c>
      <c r="H212" s="101" t="n">
        <v>2</v>
      </c>
      <c r="AT212" s="1" t="inlineStr">
        <is>
          <t>VV</t>
        </is>
      </c>
      <c r="AU212" s="1" t="inlineStr">
        <is>
          <t>2</t>
        </is>
      </c>
      <c r="AV212" s="2" t="inlineStr">
        <is>
          <t>2</t>
        </is>
      </c>
      <c r="AW212" s="2" t="inlineStr">
        <is>
          <t>True</t>
        </is>
      </c>
      <c r="AX212" s="2" t="inlineStr">
        <is>
          <t>1</t>
        </is>
      </c>
      <c r="AY212" s="1" t="inlineStr">
        <is>
          <t>ROZPOCET</t>
        </is>
      </c>
    </row>
    <row r="213" ht="24" customHeight="1">
      <c r="C213" s="82" t="inlineStr">
        <is>
          <t>27</t>
        </is>
      </c>
      <c r="D213" s="82" t="inlineStr">
        <is>
          <t>M</t>
        </is>
      </c>
      <c r="E213" s="83" t="inlineStr">
        <is>
          <t>552520059800</t>
        </is>
      </c>
      <c r="F213" s="84" t="inlineStr">
        <is>
          <t>T-kus prírubový liatinový DN 80/80, PN 16 s epoxidovou ochrannou vrstvou, na vodu</t>
        </is>
      </c>
      <c r="G213" s="85" t="inlineStr">
        <is>
          <t>ks</t>
        </is>
      </c>
      <c r="H213" s="102" t="n">
        <v>1</v>
      </c>
      <c r="I213" s="87" t="n">
        <v>100.76</v>
      </c>
      <c r="J213" s="87">
        <f>ROUND(I213*H213,2)</f>
        <v/>
      </c>
      <c r="K213" s="88" t="inlineStr">
        <is>
          <t>CENEKON 2026/02 - MO</t>
        </is>
      </c>
      <c r="N213" s="46" t="inlineStr">
        <is>
          <t>základná</t>
        </is>
      </c>
      <c r="O213" s="98" t="n">
        <v>0</v>
      </c>
      <c r="P213" s="98">
        <f>O213*H213</f>
        <v/>
      </c>
      <c r="Q213" s="98" t="n">
        <v>0.015</v>
      </c>
      <c r="R213" s="98">
        <f>Q213*H213</f>
        <v/>
      </c>
      <c r="S213" s="98" t="n">
        <v>0</v>
      </c>
      <c r="T213" s="98">
        <f>S213*H213</f>
        <v/>
      </c>
      <c r="AR213" s="1" t="inlineStr">
        <is>
          <t>8</t>
        </is>
      </c>
      <c r="AT213" s="1" t="inlineStr">
        <is>
          <t>M</t>
        </is>
      </c>
      <c r="AU213" s="1" t="inlineStr">
        <is>
          <t>2</t>
        </is>
      </c>
      <c r="AY213" s="1" t="inlineStr">
        <is>
          <t>ROZPOCET</t>
        </is>
      </c>
      <c r="BE213" s="31">
        <f>IF(N213="základná",J213,0)</f>
        <v/>
      </c>
      <c r="BF213" s="31">
        <f>IF(N213="znížená",J213,0)</f>
        <v/>
      </c>
      <c r="BG213" s="31">
        <f>IF(N213="zákl. prenesená",J213,0)</f>
        <v/>
      </c>
      <c r="BH213" s="31">
        <f>IF(N213="zníž. prenesená",J213,0)</f>
        <v/>
      </c>
      <c r="BI213" s="31">
        <f>IF(N213="nulová",J213,0)</f>
        <v/>
      </c>
      <c r="BJ213" s="1" t="inlineStr">
        <is>
          <t>2</t>
        </is>
      </c>
      <c r="BK213" s="31">
        <f>ROUND(I213*H213,2)</f>
        <v/>
      </c>
      <c r="BL213" s="1" t="inlineStr">
        <is>
          <t>4</t>
        </is>
      </c>
      <c r="BM213" s="1" t="inlineStr">
        <is>
          <t>-1569696452</t>
        </is>
      </c>
    </row>
    <row r="214">
      <c r="D214" s="79" t="inlineStr">
        <is>
          <t>VV</t>
        </is>
      </c>
      <c r="F214" s="80" t="inlineStr">
        <is>
          <t>odbočka hydrantu z areálového rozvodu HDPE D 90 (DN 80): 1 ks</t>
        </is>
      </c>
      <c r="H214" s="101" t="n">
        <v>1</v>
      </c>
      <c r="AT214" s="1" t="inlineStr">
        <is>
          <t>VV</t>
        </is>
      </c>
      <c r="AU214" s="1" t="inlineStr">
        <is>
          <t>2</t>
        </is>
      </c>
      <c r="AV214" s="2" t="inlineStr">
        <is>
          <t>2</t>
        </is>
      </c>
      <c r="AW214" s="2" t="inlineStr">
        <is>
          <t>True</t>
        </is>
      </c>
      <c r="AX214" s="2" t="inlineStr">
        <is>
          <t>1</t>
        </is>
      </c>
      <c r="AY214" s="1" t="inlineStr">
        <is>
          <t>ROZPOCET</t>
        </is>
      </c>
    </row>
    <row r="215" ht="24" customHeight="1">
      <c r="C215" s="82" t="inlineStr">
        <is>
          <t>28</t>
        </is>
      </c>
      <c r="D215" s="82" t="inlineStr">
        <is>
          <t>M</t>
        </is>
      </c>
      <c r="E215" s="83" t="inlineStr">
        <is>
          <t>552520058300</t>
        </is>
      </c>
      <c r="F215" s="84" t="inlineStr">
        <is>
          <t>Oblúk liatinový prírubový 90° DN 80, PN 10 s epoxidovou ochrannou vrstvou, na vodu</t>
        </is>
      </c>
      <c r="G215" s="85" t="inlineStr">
        <is>
          <t>ks</t>
        </is>
      </c>
      <c r="H215" s="102" t="n">
        <v>1</v>
      </c>
      <c r="I215" s="87" t="n">
        <v>97.15000000000001</v>
      </c>
      <c r="J215" s="87">
        <f>ROUND(I215*H215,2)</f>
        <v/>
      </c>
      <c r="K215" s="88" t="inlineStr">
        <is>
          <t>CENEKON 2026/02 - MO</t>
        </is>
      </c>
      <c r="N215" s="46" t="inlineStr">
        <is>
          <t>základná</t>
        </is>
      </c>
      <c r="O215" s="98" t="n">
        <v>0</v>
      </c>
      <c r="P215" s="98">
        <f>O215*H215</f>
        <v/>
      </c>
      <c r="Q215" s="98" t="n">
        <v>0.009900000000000001</v>
      </c>
      <c r="R215" s="98">
        <f>Q215*H215</f>
        <v/>
      </c>
      <c r="S215" s="98" t="n">
        <v>0</v>
      </c>
      <c r="T215" s="98">
        <f>S215*H215</f>
        <v/>
      </c>
      <c r="AR215" s="1" t="inlineStr">
        <is>
          <t>8</t>
        </is>
      </c>
      <c r="AT215" s="1" t="inlineStr">
        <is>
          <t>M</t>
        </is>
      </c>
      <c r="AU215" s="1" t="inlineStr">
        <is>
          <t>2</t>
        </is>
      </c>
      <c r="AY215" s="1" t="inlineStr">
        <is>
          <t>ROZPOCET</t>
        </is>
      </c>
      <c r="BE215" s="31">
        <f>IF(N215="základná",J215,0)</f>
        <v/>
      </c>
      <c r="BF215" s="31">
        <f>IF(N215="znížená",J215,0)</f>
        <v/>
      </c>
      <c r="BG215" s="31">
        <f>IF(N215="zákl. prenesená",J215,0)</f>
        <v/>
      </c>
      <c r="BH215" s="31">
        <f>IF(N215="zníž. prenesená",J215,0)</f>
        <v/>
      </c>
      <c r="BI215" s="31">
        <f>IF(N215="nulová",J215,0)</f>
        <v/>
      </c>
      <c r="BJ215" s="1" t="inlineStr">
        <is>
          <t>2</t>
        </is>
      </c>
      <c r="BK215" s="31">
        <f>ROUND(I215*H215,2)</f>
        <v/>
      </c>
      <c r="BL215" s="1" t="inlineStr">
        <is>
          <t>4</t>
        </is>
      </c>
      <c r="BM215" s="1" t="inlineStr">
        <is>
          <t>149673836</t>
        </is>
      </c>
    </row>
    <row r="216">
      <c r="D216" s="79" t="inlineStr">
        <is>
          <t>VV</t>
        </is>
      </c>
      <c r="F216" s="80" t="inlineStr">
        <is>
          <t>1 ks</t>
        </is>
      </c>
      <c r="H216" s="101" t="n">
        <v>1</v>
      </c>
      <c r="AT216" s="1" t="inlineStr">
        <is>
          <t>VV</t>
        </is>
      </c>
      <c r="AU216" s="1" t="inlineStr">
        <is>
          <t>2</t>
        </is>
      </c>
      <c r="AV216" s="2" t="inlineStr">
        <is>
          <t>2</t>
        </is>
      </c>
      <c r="AW216" s="2" t="inlineStr">
        <is>
          <t>True</t>
        </is>
      </c>
      <c r="AX216" s="2" t="inlineStr">
        <is>
          <t>1</t>
        </is>
      </c>
      <c r="AY216" s="1" t="inlineStr">
        <is>
          <t>ROZPOCET</t>
        </is>
      </c>
    </row>
    <row r="217" ht="24" customHeight="1">
      <c r="C217" s="82" t="inlineStr">
        <is>
          <t>29</t>
        </is>
      </c>
      <c r="D217" s="82" t="inlineStr">
        <is>
          <t>M</t>
        </is>
      </c>
      <c r="E217" s="83" t="inlineStr">
        <is>
          <t>422210004200</t>
        </is>
      </c>
      <c r="F217" s="84" t="inlineStr">
        <is>
          <t>Posúvač s prírubami krátky, typ E3, liatina DN 80, PN 16, na vodu</t>
        </is>
      </c>
      <c r="G217" s="85" t="inlineStr">
        <is>
          <t>ks</t>
        </is>
      </c>
      <c r="H217" s="102" t="n">
        <v>1</v>
      </c>
      <c r="I217" s="87" t="n">
        <v>355.13</v>
      </c>
      <c r="J217" s="87">
        <f>ROUND(I217*H217,2)</f>
        <v/>
      </c>
      <c r="K217" s="88" t="inlineStr">
        <is>
          <t>CENEKON 2026/02 - MO</t>
        </is>
      </c>
      <c r="N217" s="46" t="inlineStr">
        <is>
          <t>základná</t>
        </is>
      </c>
      <c r="O217" s="98" t="n">
        <v>0</v>
      </c>
      <c r="P217" s="98">
        <f>O217*H217</f>
        <v/>
      </c>
      <c r="Q217" s="98" t="n">
        <v>0.0205</v>
      </c>
      <c r="R217" s="98">
        <f>Q217*H217</f>
        <v/>
      </c>
      <c r="S217" s="98" t="n">
        <v>0</v>
      </c>
      <c r="T217" s="98">
        <f>S217*H217</f>
        <v/>
      </c>
      <c r="AR217" s="1" t="inlineStr">
        <is>
          <t>8</t>
        </is>
      </c>
      <c r="AT217" s="1" t="inlineStr">
        <is>
          <t>M</t>
        </is>
      </c>
      <c r="AU217" s="1" t="inlineStr">
        <is>
          <t>2</t>
        </is>
      </c>
      <c r="AY217" s="1" t="inlineStr">
        <is>
          <t>ROZPOCET</t>
        </is>
      </c>
      <c r="BE217" s="31">
        <f>IF(N217="základná",J217,0)</f>
        <v/>
      </c>
      <c r="BF217" s="31">
        <f>IF(N217="znížená",J217,0)</f>
        <v/>
      </c>
      <c r="BG217" s="31">
        <f>IF(N217="zákl. prenesená",J217,0)</f>
        <v/>
      </c>
      <c r="BH217" s="31">
        <f>IF(N217="zníž. prenesená",J217,0)</f>
        <v/>
      </c>
      <c r="BI217" s="31">
        <f>IF(N217="nulová",J217,0)</f>
        <v/>
      </c>
      <c r="BJ217" s="1" t="inlineStr">
        <is>
          <t>2</t>
        </is>
      </c>
      <c r="BK217" s="31">
        <f>ROUND(I217*H217,2)</f>
        <v/>
      </c>
      <c r="BL217" s="1" t="inlineStr">
        <is>
          <t>4</t>
        </is>
      </c>
      <c r="BM217" s="1" t="inlineStr">
        <is>
          <t>-398369887</t>
        </is>
      </c>
    </row>
    <row r="218">
      <c r="D218" s="79" t="inlineStr">
        <is>
          <t>VV</t>
        </is>
      </c>
      <c r="F218" s="80" t="inlineStr">
        <is>
          <t>uzáver pred hydrantom: 1 ks</t>
        </is>
      </c>
      <c r="H218" s="101" t="n">
        <v>1</v>
      </c>
      <c r="AT218" s="1" t="inlineStr">
        <is>
          <t>VV</t>
        </is>
      </c>
      <c r="AU218" s="1" t="inlineStr">
        <is>
          <t>2</t>
        </is>
      </c>
      <c r="AV218" s="2" t="inlineStr">
        <is>
          <t>2</t>
        </is>
      </c>
      <c r="AW218" s="2" t="inlineStr">
        <is>
          <t>True</t>
        </is>
      </c>
      <c r="AX218" s="2" t="inlineStr">
        <is>
          <t>1</t>
        </is>
      </c>
      <c r="AY218" s="1" t="inlineStr">
        <is>
          <t>ROZPOCET</t>
        </is>
      </c>
    </row>
    <row r="219" ht="24" customHeight="1">
      <c r="C219" s="82" t="inlineStr">
        <is>
          <t>30</t>
        </is>
      </c>
      <c r="D219" s="82" t="inlineStr">
        <is>
          <t>M</t>
        </is>
      </c>
      <c r="E219" s="83" t="inlineStr">
        <is>
          <t>63353003</t>
        </is>
      </c>
      <c r="F219" s="84" t="inlineStr">
        <is>
          <t>Zemná súprava teleskopická posúvačová DN 65-80, výška 0,85-1,15 m</t>
        </is>
      </c>
      <c r="G219" s="85" t="inlineStr">
        <is>
          <t>ks</t>
        </is>
      </c>
      <c r="H219" s="102" t="n">
        <v>1</v>
      </c>
      <c r="I219" s="87" t="n">
        <v>58.2</v>
      </c>
      <c r="J219" s="87">
        <f>ROUND(I219*H219,2)</f>
        <v/>
      </c>
      <c r="K219" s="88" t="inlineStr">
        <is>
          <t>CENEKON 2026/02 - MO</t>
        </is>
      </c>
      <c r="N219" s="46" t="inlineStr">
        <is>
          <t>základná</t>
        </is>
      </c>
      <c r="O219" s="98" t="n">
        <v>0</v>
      </c>
      <c r="P219" s="98">
        <f>O219*H219</f>
        <v/>
      </c>
      <c r="Q219" s="98" t="n">
        <v>0.0043</v>
      </c>
      <c r="R219" s="98">
        <f>Q219*H219</f>
        <v/>
      </c>
      <c r="S219" s="98" t="n">
        <v>0</v>
      </c>
      <c r="T219" s="98">
        <f>S219*H219</f>
        <v/>
      </c>
      <c r="AR219" s="1" t="inlineStr">
        <is>
          <t>8</t>
        </is>
      </c>
      <c r="AT219" s="1" t="inlineStr">
        <is>
          <t>M</t>
        </is>
      </c>
      <c r="AU219" s="1" t="inlineStr">
        <is>
          <t>2</t>
        </is>
      </c>
      <c r="AY219" s="1" t="inlineStr">
        <is>
          <t>ROZPOCET</t>
        </is>
      </c>
      <c r="BE219" s="31">
        <f>IF(N219="základná",J219,0)</f>
        <v/>
      </c>
      <c r="BF219" s="31">
        <f>IF(N219="znížená",J219,0)</f>
        <v/>
      </c>
      <c r="BG219" s="31">
        <f>IF(N219="zákl. prenesená",J219,0)</f>
        <v/>
      </c>
      <c r="BH219" s="31">
        <f>IF(N219="zníž. prenesená",J219,0)</f>
        <v/>
      </c>
      <c r="BI219" s="31">
        <f>IF(N219="nulová",J219,0)</f>
        <v/>
      </c>
      <c r="BJ219" s="1" t="inlineStr">
        <is>
          <t>2</t>
        </is>
      </c>
      <c r="BK219" s="31">
        <f>ROUND(I219*H219,2)</f>
        <v/>
      </c>
      <c r="BL219" s="1" t="inlineStr">
        <is>
          <t>4</t>
        </is>
      </c>
      <c r="BM219" s="1" t="inlineStr">
        <is>
          <t>885377432</t>
        </is>
      </c>
    </row>
    <row r="220">
      <c r="D220" s="79" t="inlineStr">
        <is>
          <t>VV</t>
        </is>
      </c>
      <c r="F220" s="80" t="inlineStr">
        <is>
          <t>1 ks</t>
        </is>
      </c>
      <c r="H220" s="101" t="n">
        <v>1</v>
      </c>
      <c r="AT220" s="1" t="inlineStr">
        <is>
          <t>VV</t>
        </is>
      </c>
      <c r="AU220" s="1" t="inlineStr">
        <is>
          <t>2</t>
        </is>
      </c>
      <c r="AV220" s="2" t="inlineStr">
        <is>
          <t>2</t>
        </is>
      </c>
      <c r="AW220" s="2" t="inlineStr">
        <is>
          <t>True</t>
        </is>
      </c>
      <c r="AX220" s="2" t="inlineStr">
        <is>
          <t>1</t>
        </is>
      </c>
      <c r="AY220" s="1" t="inlineStr">
        <is>
          <t>ROZPOCET</t>
        </is>
      </c>
    </row>
    <row r="221" ht="24" customHeight="1">
      <c r="C221" s="82" t="inlineStr">
        <is>
          <t>31</t>
        </is>
      </c>
      <c r="D221" s="82" t="inlineStr">
        <is>
          <t>M</t>
        </is>
      </c>
      <c r="E221" s="83" t="inlineStr">
        <is>
          <t>63351554</t>
        </is>
      </c>
      <c r="F221" s="84" t="inlineStr">
        <is>
          <t>Uličný poklop tuhý posúvačový, liatina</t>
        </is>
      </c>
      <c r="G221" s="85" t="inlineStr">
        <is>
          <t>ks</t>
        </is>
      </c>
      <c r="H221" s="102" t="n">
        <v>1</v>
      </c>
      <c r="I221" s="87" t="n">
        <v>58.2</v>
      </c>
      <c r="J221" s="87">
        <f>ROUND(I221*H221,2)</f>
        <v/>
      </c>
      <c r="K221" s="88" t="inlineStr">
        <is>
          <t>CENEKON 2026/02 - MO</t>
        </is>
      </c>
      <c r="N221" s="46" t="inlineStr">
        <is>
          <t>základná</t>
        </is>
      </c>
      <c r="O221" s="98" t="n">
        <v>0</v>
      </c>
      <c r="P221" s="98">
        <f>O221*H221</f>
        <v/>
      </c>
      <c r="Q221" s="98" t="n">
        <v>0.0113</v>
      </c>
      <c r="R221" s="98">
        <f>Q221*H221</f>
        <v/>
      </c>
      <c r="S221" s="98" t="n">
        <v>0</v>
      </c>
      <c r="T221" s="98">
        <f>S221*H221</f>
        <v/>
      </c>
      <c r="AR221" s="1" t="inlineStr">
        <is>
          <t>8</t>
        </is>
      </c>
      <c r="AT221" s="1" t="inlineStr">
        <is>
          <t>M</t>
        </is>
      </c>
      <c r="AU221" s="1" t="inlineStr">
        <is>
          <t>2</t>
        </is>
      </c>
      <c r="AY221" s="1" t="inlineStr">
        <is>
          <t>ROZPOCET</t>
        </is>
      </c>
      <c r="BE221" s="31">
        <f>IF(N221="základná",J221,0)</f>
        <v/>
      </c>
      <c r="BF221" s="31">
        <f>IF(N221="znížená",J221,0)</f>
        <v/>
      </c>
      <c r="BG221" s="31">
        <f>IF(N221="zákl. prenesená",J221,0)</f>
        <v/>
      </c>
      <c r="BH221" s="31">
        <f>IF(N221="zníž. prenesená",J221,0)</f>
        <v/>
      </c>
      <c r="BI221" s="31">
        <f>IF(N221="nulová",J221,0)</f>
        <v/>
      </c>
      <c r="BJ221" s="1" t="inlineStr">
        <is>
          <t>2</t>
        </is>
      </c>
      <c r="BK221" s="31">
        <f>ROUND(I221*H221,2)</f>
        <v/>
      </c>
      <c r="BL221" s="1" t="inlineStr">
        <is>
          <t>4</t>
        </is>
      </c>
      <c r="BM221" s="1" t="inlineStr">
        <is>
          <t>1908958064</t>
        </is>
      </c>
    </row>
    <row r="222">
      <c r="D222" s="79" t="inlineStr">
        <is>
          <t>VV</t>
        </is>
      </c>
      <c r="F222" s="80" t="inlineStr">
        <is>
          <t>1 ks</t>
        </is>
      </c>
      <c r="H222" s="101" t="n">
        <v>1</v>
      </c>
      <c r="AT222" s="1" t="inlineStr">
        <is>
          <t>VV</t>
        </is>
      </c>
      <c r="AU222" s="1" t="inlineStr">
        <is>
          <t>2</t>
        </is>
      </c>
      <c r="AV222" s="2" t="inlineStr">
        <is>
          <t>2</t>
        </is>
      </c>
      <c r="AW222" s="2" t="inlineStr">
        <is>
          <t>True</t>
        </is>
      </c>
      <c r="AX222" s="2" t="inlineStr">
        <is>
          <t>1</t>
        </is>
      </c>
      <c r="AY222" s="1" t="inlineStr">
        <is>
          <t>ROZPOCET</t>
        </is>
      </c>
    </row>
    <row r="223" ht="24" customHeight="1">
      <c r="C223" s="82" t="inlineStr">
        <is>
          <t>32</t>
        </is>
      </c>
      <c r="D223" s="82" t="inlineStr">
        <is>
          <t>M</t>
        </is>
      </c>
      <c r="E223" s="83" t="inlineStr">
        <is>
          <t>552520045300</t>
        </is>
      </c>
      <c r="F223" s="84" t="inlineStr">
        <is>
          <t>Tvarovka prírubová liatinová FF kus DN 80/200, PN 16 s epoxidovou ochrannou vrstvou</t>
        </is>
      </c>
      <c r="G223" s="85" t="inlineStr">
        <is>
          <t>ks</t>
        </is>
      </c>
      <c r="H223" s="102" t="n">
        <v>1</v>
      </c>
      <c r="I223" s="87" t="n">
        <v>87.28</v>
      </c>
      <c r="J223" s="87">
        <f>ROUND(I223*H223,2)</f>
        <v/>
      </c>
      <c r="K223" s="88" t="inlineStr">
        <is>
          <t>CENEKON 2026/02 - MO</t>
        </is>
      </c>
      <c r="N223" s="46" t="inlineStr">
        <is>
          <t>základná</t>
        </is>
      </c>
      <c r="O223" s="98" t="n">
        <v>0</v>
      </c>
      <c r="P223" s="98">
        <f>O223*H223</f>
        <v/>
      </c>
      <c r="Q223" s="98" t="n">
        <v>0.008999999999999999</v>
      </c>
      <c r="R223" s="98">
        <f>Q223*H223</f>
        <v/>
      </c>
      <c r="S223" s="98" t="n">
        <v>0</v>
      </c>
      <c r="T223" s="98">
        <f>S223*H223</f>
        <v/>
      </c>
      <c r="AR223" s="1" t="inlineStr">
        <is>
          <t>8</t>
        </is>
      </c>
      <c r="AT223" s="1" t="inlineStr">
        <is>
          <t>M</t>
        </is>
      </c>
      <c r="AU223" s="1" t="inlineStr">
        <is>
          <t>2</t>
        </is>
      </c>
      <c r="AY223" s="1" t="inlineStr">
        <is>
          <t>ROZPOCET</t>
        </is>
      </c>
      <c r="BE223" s="31">
        <f>IF(N223="základná",J223,0)</f>
        <v/>
      </c>
      <c r="BF223" s="31">
        <f>IF(N223="znížená",J223,0)</f>
        <v/>
      </c>
      <c r="BG223" s="31">
        <f>IF(N223="zákl. prenesená",J223,0)</f>
        <v/>
      </c>
      <c r="BH223" s="31">
        <f>IF(N223="zníž. prenesená",J223,0)</f>
        <v/>
      </c>
      <c r="BI223" s="31">
        <f>IF(N223="nulová",J223,0)</f>
        <v/>
      </c>
      <c r="BJ223" s="1" t="inlineStr">
        <is>
          <t>2</t>
        </is>
      </c>
      <c r="BK223" s="31">
        <f>ROUND(I223*H223,2)</f>
        <v/>
      </c>
      <c r="BL223" s="1" t="inlineStr">
        <is>
          <t>4</t>
        </is>
      </c>
      <c r="BM223" s="1" t="inlineStr">
        <is>
          <t>-72220634</t>
        </is>
      </c>
    </row>
    <row r="224">
      <c r="D224" s="79" t="inlineStr">
        <is>
          <t>VV</t>
        </is>
      </c>
      <c r="F224" s="80" t="inlineStr">
        <is>
          <t>1 ks</t>
        </is>
      </c>
      <c r="H224" s="101" t="n">
        <v>1</v>
      </c>
      <c r="AT224" s="1" t="inlineStr">
        <is>
          <t>VV</t>
        </is>
      </c>
      <c r="AU224" s="1" t="inlineStr">
        <is>
          <t>2</t>
        </is>
      </c>
      <c r="AV224" s="2" t="inlineStr">
        <is>
          <t>2</t>
        </is>
      </c>
      <c r="AW224" s="2" t="inlineStr">
        <is>
          <t>True</t>
        </is>
      </c>
      <c r="AX224" s="2" t="inlineStr">
        <is>
          <t>1</t>
        </is>
      </c>
      <c r="AY224" s="1" t="inlineStr">
        <is>
          <t>ROZPOCET</t>
        </is>
      </c>
    </row>
    <row r="225" ht="24" customHeight="1">
      <c r="C225" s="82" t="inlineStr">
        <is>
          <t>33</t>
        </is>
      </c>
      <c r="D225" s="82" t="inlineStr">
        <is>
          <t>M</t>
        </is>
      </c>
      <c r="E225" s="83" t="inlineStr">
        <is>
          <t>63352094</t>
        </is>
      </c>
      <c r="F225" s="84" t="inlineStr">
        <is>
          <t>Pätkové koleno prírubové DN 80</t>
        </is>
      </c>
      <c r="G225" s="85" t="inlineStr">
        <is>
          <t>ks</t>
        </is>
      </c>
      <c r="H225" s="102" t="n">
        <v>2</v>
      </c>
      <c r="I225" s="87" t="n">
        <v>89</v>
      </c>
      <c r="J225" s="87">
        <f>ROUND(I225*H225,2)</f>
        <v/>
      </c>
      <c r="K225" s="88" t="inlineStr">
        <is>
          <t>CENEKON 2026/02 - MO</t>
        </is>
      </c>
      <c r="N225" s="46" t="inlineStr">
        <is>
          <t>základná</t>
        </is>
      </c>
      <c r="O225" s="98" t="n">
        <v>0</v>
      </c>
      <c r="P225" s="98">
        <f>O225*H225</f>
        <v/>
      </c>
      <c r="Q225" s="98" t="n">
        <v>0.0134</v>
      </c>
      <c r="R225" s="98">
        <f>Q225*H225</f>
        <v/>
      </c>
      <c r="S225" s="98" t="n">
        <v>0</v>
      </c>
      <c r="T225" s="98">
        <f>S225*H225</f>
        <v/>
      </c>
      <c r="AR225" s="1" t="inlineStr">
        <is>
          <t>8</t>
        </is>
      </c>
      <c r="AT225" s="1" t="inlineStr">
        <is>
          <t>M</t>
        </is>
      </c>
      <c r="AU225" s="1" t="inlineStr">
        <is>
          <t>2</t>
        </is>
      </c>
      <c r="AY225" s="1" t="inlineStr">
        <is>
          <t>ROZPOCET</t>
        </is>
      </c>
      <c r="BE225" s="31">
        <f>IF(N225="základná",J225,0)</f>
        <v/>
      </c>
      <c r="BF225" s="31">
        <f>IF(N225="znížená",J225,0)</f>
        <v/>
      </c>
      <c r="BG225" s="31">
        <f>IF(N225="zákl. prenesená",J225,0)</f>
        <v/>
      </c>
      <c r="BH225" s="31">
        <f>IF(N225="zníž. prenesená",J225,0)</f>
        <v/>
      </c>
      <c r="BI225" s="31">
        <f>IF(N225="nulová",J225,0)</f>
        <v/>
      </c>
      <c r="BJ225" s="1" t="inlineStr">
        <is>
          <t>2</t>
        </is>
      </c>
      <c r="BK225" s="31">
        <f>ROUND(I225*H225,2)</f>
        <v/>
      </c>
      <c r="BL225" s="1" t="inlineStr">
        <is>
          <t>4</t>
        </is>
      </c>
      <c r="BM225" s="1" t="inlineStr">
        <is>
          <t>1742692275</t>
        </is>
      </c>
    </row>
    <row r="226">
      <c r="D226" s="79" t="inlineStr">
        <is>
          <t>VV</t>
        </is>
      </c>
      <c r="F226" s="80" t="inlineStr">
        <is>
          <t>pätkové koleno pod posúvačom a pod hydrantom: 2 ks</t>
        </is>
      </c>
      <c r="H226" s="101" t="n">
        <v>2</v>
      </c>
      <c r="AT226" s="1" t="inlineStr">
        <is>
          <t>VV</t>
        </is>
      </c>
      <c r="AU226" s="1" t="inlineStr">
        <is>
          <t>2</t>
        </is>
      </c>
      <c r="AV226" s="2" t="inlineStr">
        <is>
          <t>2</t>
        </is>
      </c>
      <c r="AW226" s="2" t="inlineStr">
        <is>
          <t>True</t>
        </is>
      </c>
      <c r="AX226" s="2" t="inlineStr">
        <is>
          <t>1</t>
        </is>
      </c>
      <c r="AY226" s="1" t="inlineStr">
        <is>
          <t>ROZPOCET</t>
        </is>
      </c>
    </row>
    <row r="227" ht="24" customHeight="1">
      <c r="C227" s="82" t="inlineStr">
        <is>
          <t>34</t>
        </is>
      </c>
      <c r="D227" s="82" t="inlineStr">
        <is>
          <t>M</t>
        </is>
      </c>
      <c r="E227" s="83" t="inlineStr">
        <is>
          <t>552520045900</t>
        </is>
      </c>
      <c r="F227" s="84" t="inlineStr">
        <is>
          <t>Tvarovka prírubová liatinová FF kus DN 80/800, PN 16 s epoxidovou ochrannou vrstvou</t>
        </is>
      </c>
      <c r="G227" s="85" t="inlineStr">
        <is>
          <t>ks</t>
        </is>
      </c>
      <c r="H227" s="102" t="n">
        <v>1</v>
      </c>
      <c r="I227" s="87" t="n">
        <v>217.09</v>
      </c>
      <c r="J227" s="87">
        <f>ROUND(I227*H227,2)</f>
        <v/>
      </c>
      <c r="K227" s="88" t="inlineStr">
        <is>
          <t>CENEKON 2026/02 - MO</t>
        </is>
      </c>
      <c r="N227" s="46" t="inlineStr">
        <is>
          <t>základná</t>
        </is>
      </c>
      <c r="O227" s="98" t="n">
        <v>0</v>
      </c>
      <c r="P227" s="98">
        <f>O227*H227</f>
        <v/>
      </c>
      <c r="Q227" s="98" t="n">
        <v>0.019</v>
      </c>
      <c r="R227" s="98">
        <f>Q227*H227</f>
        <v/>
      </c>
      <c r="S227" s="98" t="n">
        <v>0</v>
      </c>
      <c r="T227" s="98">
        <f>S227*H227</f>
        <v/>
      </c>
      <c r="AR227" s="1" t="inlineStr">
        <is>
          <t>8</t>
        </is>
      </c>
      <c r="AT227" s="1" t="inlineStr">
        <is>
          <t>M</t>
        </is>
      </c>
      <c r="AU227" s="1" t="inlineStr">
        <is>
          <t>2</t>
        </is>
      </c>
      <c r="AY227" s="1" t="inlineStr">
        <is>
          <t>ROZPOCET</t>
        </is>
      </c>
      <c r="BE227" s="31">
        <f>IF(N227="základná",J227,0)</f>
        <v/>
      </c>
      <c r="BF227" s="31">
        <f>IF(N227="znížená",J227,0)</f>
        <v/>
      </c>
      <c r="BG227" s="31">
        <f>IF(N227="zákl. prenesená",J227,0)</f>
        <v/>
      </c>
      <c r="BH227" s="31">
        <f>IF(N227="zníž. prenesená",J227,0)</f>
        <v/>
      </c>
      <c r="BI227" s="31">
        <f>IF(N227="nulová",J227,0)</f>
        <v/>
      </c>
      <c r="BJ227" s="1" t="inlineStr">
        <is>
          <t>2</t>
        </is>
      </c>
      <c r="BK227" s="31">
        <f>ROUND(I227*H227,2)</f>
        <v/>
      </c>
      <c r="BL227" s="1" t="inlineStr">
        <is>
          <t>4</t>
        </is>
      </c>
      <c r="BM227" s="1" t="inlineStr">
        <is>
          <t>1705859978</t>
        </is>
      </c>
    </row>
    <row r="228">
      <c r="D228" s="79" t="inlineStr">
        <is>
          <t>VV</t>
        </is>
      </c>
      <c r="F228" s="80" t="inlineStr">
        <is>
          <t>stúpacia časť pod hydrantom, kóta 800 mm: 1 ks</t>
        </is>
      </c>
      <c r="H228" s="101" t="n">
        <v>1</v>
      </c>
      <c r="AT228" s="1" t="inlineStr">
        <is>
          <t>VV</t>
        </is>
      </c>
      <c r="AU228" s="1" t="inlineStr">
        <is>
          <t>2</t>
        </is>
      </c>
      <c r="AV228" s="2" t="inlineStr">
        <is>
          <t>2</t>
        </is>
      </c>
      <c r="AW228" s="2" t="inlineStr">
        <is>
          <t>True</t>
        </is>
      </c>
      <c r="AX228" s="2" t="inlineStr">
        <is>
          <t>1</t>
        </is>
      </c>
      <c r="AY228" s="1" t="inlineStr">
        <is>
          <t>ROZPOCET</t>
        </is>
      </c>
    </row>
    <row r="229" ht="24" customHeight="1">
      <c r="C229" s="82" t="inlineStr">
        <is>
          <t>35</t>
        </is>
      </c>
      <c r="D229" s="82" t="inlineStr">
        <is>
          <t>M</t>
        </is>
      </c>
      <c r="E229" s="83" t="inlineStr">
        <is>
          <t>63351558</t>
        </is>
      </c>
      <c r="F229" s="84" t="inlineStr">
        <is>
          <t>Uličný poklop tuhý hydrantový DN 80, liatina</t>
        </is>
      </c>
      <c r="G229" s="85" t="inlineStr">
        <is>
          <t>ks</t>
        </is>
      </c>
      <c r="H229" s="102" t="n">
        <v>1</v>
      </c>
      <c r="I229" s="87" t="n">
        <v>151.85</v>
      </c>
      <c r="J229" s="87">
        <f>ROUND(I229*H229,2)</f>
        <v/>
      </c>
      <c r="K229" s="88" t="inlineStr">
        <is>
          <t>CENEKON 2026/02 - MO</t>
        </is>
      </c>
      <c r="N229" s="46" t="inlineStr">
        <is>
          <t>základná</t>
        </is>
      </c>
      <c r="O229" s="98" t="n">
        <v>0</v>
      </c>
      <c r="P229" s="98">
        <f>O229*H229</f>
        <v/>
      </c>
      <c r="Q229" s="98" t="n">
        <v>0.032</v>
      </c>
      <c r="R229" s="98">
        <f>Q229*H229</f>
        <v/>
      </c>
      <c r="S229" s="98" t="n">
        <v>0</v>
      </c>
      <c r="T229" s="98">
        <f>S229*H229</f>
        <v/>
      </c>
      <c r="AR229" s="1" t="inlineStr">
        <is>
          <t>8</t>
        </is>
      </c>
      <c r="AT229" s="1" t="inlineStr">
        <is>
          <t>M</t>
        </is>
      </c>
      <c r="AU229" s="1" t="inlineStr">
        <is>
          <t>2</t>
        </is>
      </c>
      <c r="AY229" s="1" t="inlineStr">
        <is>
          <t>ROZPOCET</t>
        </is>
      </c>
      <c r="BE229" s="31">
        <f>IF(N229="základná",J229,0)</f>
        <v/>
      </c>
      <c r="BF229" s="31">
        <f>IF(N229="znížená",J229,0)</f>
        <v/>
      </c>
      <c r="BG229" s="31">
        <f>IF(N229="zákl. prenesená",J229,0)</f>
        <v/>
      </c>
      <c r="BH229" s="31">
        <f>IF(N229="zníž. prenesená",J229,0)</f>
        <v/>
      </c>
      <c r="BI229" s="31">
        <f>IF(N229="nulová",J229,0)</f>
        <v/>
      </c>
      <c r="BJ229" s="1" t="inlineStr">
        <is>
          <t>2</t>
        </is>
      </c>
      <c r="BK229" s="31">
        <f>ROUND(I229*H229,2)</f>
        <v/>
      </c>
      <c r="BL229" s="1" t="inlineStr">
        <is>
          <t>4</t>
        </is>
      </c>
      <c r="BM229" s="1" t="inlineStr">
        <is>
          <t>1392771802</t>
        </is>
      </c>
    </row>
    <row r="230">
      <c r="D230" s="79" t="inlineStr">
        <is>
          <t>VV</t>
        </is>
      </c>
      <c r="F230" s="80" t="inlineStr">
        <is>
          <t>1 ks</t>
        </is>
      </c>
      <c r="H230" s="101" t="n">
        <v>1</v>
      </c>
      <c r="AT230" s="1" t="inlineStr">
        <is>
          <t>VV</t>
        </is>
      </c>
      <c r="AU230" s="1" t="inlineStr">
        <is>
          <t>2</t>
        </is>
      </c>
      <c r="AV230" s="2" t="inlineStr">
        <is>
          <t>2</t>
        </is>
      </c>
      <c r="AW230" s="2" t="inlineStr">
        <is>
          <t>True</t>
        </is>
      </c>
      <c r="AX230" s="2" t="inlineStr">
        <is>
          <t>1</t>
        </is>
      </c>
      <c r="AY230" s="1" t="inlineStr">
        <is>
          <t>ROZPOCET</t>
        </is>
      </c>
    </row>
    <row r="231" ht="24" customHeight="1">
      <c r="C231" s="72" t="inlineStr">
        <is>
          <t>36</t>
        </is>
      </c>
      <c r="D231" s="72" t="inlineStr">
        <is>
          <t>K</t>
        </is>
      </c>
      <c r="E231" s="73" t="inlineStr">
        <is>
          <t>891247111.S</t>
        </is>
      </c>
      <c r="F231" s="74" t="inlineStr">
        <is>
          <t>Montáž vodovodnej armatúry na potrubí, hydrant podzemný (bez osadenia poklopov) DN 80</t>
        </is>
      </c>
      <c r="G231" s="75" t="inlineStr">
        <is>
          <t>ks</t>
        </is>
      </c>
      <c r="H231" s="100" t="n">
        <v>1</v>
      </c>
      <c r="I231" s="77" t="n">
        <v>16.57</v>
      </c>
      <c r="J231" s="77">
        <f>ROUND(I231*H231,2)</f>
        <v/>
      </c>
      <c r="K231" s="78" t="inlineStr">
        <is>
          <t>CENEKON 2026/02</t>
        </is>
      </c>
      <c r="N231" s="46" t="inlineStr">
        <is>
          <t>základná</t>
        </is>
      </c>
      <c r="O231" s="98" t="n">
        <v>0</v>
      </c>
      <c r="P231" s="98">
        <f>O231*H231</f>
        <v/>
      </c>
      <c r="Q231" s="98" t="n">
        <v>0</v>
      </c>
      <c r="R231" s="98">
        <f>Q231*H231</f>
        <v/>
      </c>
      <c r="S231" s="98" t="n">
        <v>0</v>
      </c>
      <c r="T231" s="98">
        <f>S231*H231</f>
        <v/>
      </c>
      <c r="AR231" s="1" t="inlineStr">
        <is>
          <t>4</t>
        </is>
      </c>
      <c r="AT231" s="1" t="inlineStr">
        <is>
          <t>K</t>
        </is>
      </c>
      <c r="AU231" s="1" t="inlineStr">
        <is>
          <t>2</t>
        </is>
      </c>
      <c r="AY231" s="1" t="inlineStr">
        <is>
          <t>ROZPOCET</t>
        </is>
      </c>
      <c r="BE231" s="31">
        <f>IF(N231="základná",J231,0)</f>
        <v/>
      </c>
      <c r="BF231" s="31">
        <f>IF(N231="znížená",J231,0)</f>
        <v/>
      </c>
      <c r="BG231" s="31">
        <f>IF(N231="zákl. prenesená",J231,0)</f>
        <v/>
      </c>
      <c r="BH231" s="31">
        <f>IF(N231="zníž. prenesená",J231,0)</f>
        <v/>
      </c>
      <c r="BI231" s="31">
        <f>IF(N231="nulová",J231,0)</f>
        <v/>
      </c>
      <c r="BJ231" s="1" t="inlineStr">
        <is>
          <t>2</t>
        </is>
      </c>
      <c r="BK231" s="31">
        <f>ROUND(I231*H231,2)</f>
        <v/>
      </c>
      <c r="BL231" s="1" t="inlineStr">
        <is>
          <t>4</t>
        </is>
      </c>
      <c r="BM231" s="1" t="inlineStr">
        <is>
          <t>3400937</t>
        </is>
      </c>
    </row>
    <row r="232">
      <c r="D232" s="79" t="inlineStr">
        <is>
          <t>VV</t>
        </is>
      </c>
      <c r="F232" s="80" t="inlineStr">
        <is>
          <t>1 ks</t>
        </is>
      </c>
      <c r="H232" s="101" t="n">
        <v>1</v>
      </c>
      <c r="AT232" s="1" t="inlineStr">
        <is>
          <t>VV</t>
        </is>
      </c>
      <c r="AU232" s="1" t="inlineStr">
        <is>
          <t>2</t>
        </is>
      </c>
      <c r="AV232" s="2" t="inlineStr">
        <is>
          <t>2</t>
        </is>
      </c>
      <c r="AW232" s="2" t="inlineStr">
        <is>
          <t>True</t>
        </is>
      </c>
      <c r="AX232" s="2" t="inlineStr">
        <is>
          <t>1</t>
        </is>
      </c>
      <c r="AY232" s="1" t="inlineStr">
        <is>
          <t>ROZPOCET</t>
        </is>
      </c>
    </row>
    <row r="233" ht="24" customHeight="1">
      <c r="C233" s="72" t="inlineStr">
        <is>
          <t>37</t>
        </is>
      </c>
      <c r="D233" s="72" t="inlineStr">
        <is>
          <t>K</t>
        </is>
      </c>
      <c r="E233" s="73" t="inlineStr">
        <is>
          <t>891241111.S</t>
        </is>
      </c>
      <c r="F233" s="74" t="inlineStr">
        <is>
          <t>Montáž vodovodného posúvača s osadením zemnej súpravy (bez poklopov) DN 80</t>
        </is>
      </c>
      <c r="G233" s="75" t="inlineStr">
        <is>
          <t>ks</t>
        </is>
      </c>
      <c r="H233" s="100" t="n">
        <v>1</v>
      </c>
      <c r="I233" s="77" t="n">
        <v>36.35</v>
      </c>
      <c r="J233" s="77">
        <f>ROUND(I233*H233,2)</f>
        <v/>
      </c>
      <c r="K233" s="78" t="inlineStr">
        <is>
          <t>CENEKON 2026/02</t>
        </is>
      </c>
      <c r="N233" s="46" t="inlineStr">
        <is>
          <t>základná</t>
        </is>
      </c>
      <c r="O233" s="98" t="n">
        <v>0</v>
      </c>
      <c r="P233" s="98">
        <f>O233*H233</f>
        <v/>
      </c>
      <c r="Q233" s="98" t="n">
        <v>0.001</v>
      </c>
      <c r="R233" s="98">
        <f>Q233*H233</f>
        <v/>
      </c>
      <c r="S233" s="98" t="n">
        <v>0</v>
      </c>
      <c r="T233" s="98">
        <f>S233*H233</f>
        <v/>
      </c>
      <c r="AR233" s="1" t="inlineStr">
        <is>
          <t>4</t>
        </is>
      </c>
      <c r="AT233" s="1" t="inlineStr">
        <is>
          <t>K</t>
        </is>
      </c>
      <c r="AU233" s="1" t="inlineStr">
        <is>
          <t>2</t>
        </is>
      </c>
      <c r="AY233" s="1" t="inlineStr">
        <is>
          <t>ROZPOCET</t>
        </is>
      </c>
      <c r="BE233" s="31">
        <f>IF(N233="základná",J233,0)</f>
        <v/>
      </c>
      <c r="BF233" s="31">
        <f>IF(N233="znížená",J233,0)</f>
        <v/>
      </c>
      <c r="BG233" s="31">
        <f>IF(N233="zákl. prenesená",J233,0)</f>
        <v/>
      </c>
      <c r="BH233" s="31">
        <f>IF(N233="zníž. prenesená",J233,0)</f>
        <v/>
      </c>
      <c r="BI233" s="31">
        <f>IF(N233="nulová",J233,0)</f>
        <v/>
      </c>
      <c r="BJ233" s="1" t="inlineStr">
        <is>
          <t>2</t>
        </is>
      </c>
      <c r="BK233" s="31">
        <f>ROUND(I233*H233,2)</f>
        <v/>
      </c>
      <c r="BL233" s="1" t="inlineStr">
        <is>
          <t>4</t>
        </is>
      </c>
      <c r="BM233" s="1" t="inlineStr">
        <is>
          <t>112462887</t>
        </is>
      </c>
    </row>
    <row r="234">
      <c r="D234" s="79" t="inlineStr">
        <is>
          <t>VV</t>
        </is>
      </c>
      <c r="F234" s="80" t="inlineStr">
        <is>
          <t>1 ks</t>
        </is>
      </c>
      <c r="H234" s="101" t="n">
        <v>1</v>
      </c>
      <c r="AT234" s="1" t="inlineStr">
        <is>
          <t>VV</t>
        </is>
      </c>
      <c r="AU234" s="1" t="inlineStr">
        <is>
          <t>2</t>
        </is>
      </c>
      <c r="AV234" s="2" t="inlineStr">
        <is>
          <t>2</t>
        </is>
      </c>
      <c r="AW234" s="2" t="inlineStr">
        <is>
          <t>True</t>
        </is>
      </c>
      <c r="AX234" s="2" t="inlineStr">
        <is>
          <t>1</t>
        </is>
      </c>
      <c r="AY234" s="1" t="inlineStr">
        <is>
          <t>ROZPOCET</t>
        </is>
      </c>
    </row>
    <row r="235" ht="24" customHeight="1">
      <c r="C235" s="72" t="inlineStr">
        <is>
          <t>38</t>
        </is>
      </c>
      <c r="D235" s="72" t="inlineStr">
        <is>
          <t>K</t>
        </is>
      </c>
      <c r="E235" s="73" t="inlineStr">
        <is>
          <t>899401112.S</t>
        </is>
      </c>
      <c r="F235" s="74" t="inlineStr">
        <is>
          <t>Osadenie poklopu liatinového posúvačového</t>
        </is>
      </c>
      <c r="G235" s="75" t="inlineStr">
        <is>
          <t>ks</t>
        </is>
      </c>
      <c r="H235" s="100" t="n">
        <v>1</v>
      </c>
      <c r="I235" s="77" t="n">
        <v>37.45</v>
      </c>
      <c r="J235" s="77">
        <f>ROUND(I235*H235,2)</f>
        <v/>
      </c>
      <c r="K235" s="78" t="inlineStr">
        <is>
          <t>CENEKON 2026/02</t>
        </is>
      </c>
      <c r="N235" s="46" t="inlineStr">
        <is>
          <t>základná</t>
        </is>
      </c>
      <c r="O235" s="98" t="n">
        <v>0</v>
      </c>
      <c r="P235" s="98">
        <f>O235*H235</f>
        <v/>
      </c>
      <c r="Q235" s="98" t="n">
        <v>0</v>
      </c>
      <c r="R235" s="98">
        <f>Q235*H235</f>
        <v/>
      </c>
      <c r="S235" s="98" t="n">
        <v>0</v>
      </c>
      <c r="T235" s="98">
        <f>S235*H235</f>
        <v/>
      </c>
      <c r="AR235" s="1" t="inlineStr">
        <is>
          <t>4</t>
        </is>
      </c>
      <c r="AT235" s="1" t="inlineStr">
        <is>
          <t>K</t>
        </is>
      </c>
      <c r="AU235" s="1" t="inlineStr">
        <is>
          <t>2</t>
        </is>
      </c>
      <c r="AY235" s="1" t="inlineStr">
        <is>
          <t>ROZPOCET</t>
        </is>
      </c>
      <c r="BE235" s="31">
        <f>IF(N235="základná",J235,0)</f>
        <v/>
      </c>
      <c r="BF235" s="31">
        <f>IF(N235="znížená",J235,0)</f>
        <v/>
      </c>
      <c r="BG235" s="31">
        <f>IF(N235="zákl. prenesená",J235,0)</f>
        <v/>
      </c>
      <c r="BH235" s="31">
        <f>IF(N235="zníž. prenesená",J235,0)</f>
        <v/>
      </c>
      <c r="BI235" s="31">
        <f>IF(N235="nulová",J235,0)</f>
        <v/>
      </c>
      <c r="BJ235" s="1" t="inlineStr">
        <is>
          <t>2</t>
        </is>
      </c>
      <c r="BK235" s="31">
        <f>ROUND(I235*H235,2)</f>
        <v/>
      </c>
      <c r="BL235" s="1" t="inlineStr">
        <is>
          <t>4</t>
        </is>
      </c>
      <c r="BM235" s="1" t="inlineStr">
        <is>
          <t>1238926611</t>
        </is>
      </c>
    </row>
    <row r="236">
      <c r="D236" s="79" t="inlineStr">
        <is>
          <t>VV</t>
        </is>
      </c>
      <c r="F236" s="80" t="inlineStr">
        <is>
          <t>1 ks</t>
        </is>
      </c>
      <c r="H236" s="101" t="n">
        <v>1</v>
      </c>
      <c r="AT236" s="1" t="inlineStr">
        <is>
          <t>VV</t>
        </is>
      </c>
      <c r="AU236" s="1" t="inlineStr">
        <is>
          <t>2</t>
        </is>
      </c>
      <c r="AV236" s="2" t="inlineStr">
        <is>
          <t>2</t>
        </is>
      </c>
      <c r="AW236" s="2" t="inlineStr">
        <is>
          <t>True</t>
        </is>
      </c>
      <c r="AX236" s="2" t="inlineStr">
        <is>
          <t>1</t>
        </is>
      </c>
      <c r="AY236" s="1" t="inlineStr">
        <is>
          <t>ROZPOCET</t>
        </is>
      </c>
    </row>
    <row r="237" ht="24" customHeight="1">
      <c r="C237" s="72" t="inlineStr">
        <is>
          <t>39</t>
        </is>
      </c>
      <c r="D237" s="72" t="inlineStr">
        <is>
          <t>K</t>
        </is>
      </c>
      <c r="E237" s="73" t="inlineStr">
        <is>
          <t>899401113.S</t>
        </is>
      </c>
      <c r="F237" s="74" t="inlineStr">
        <is>
          <t>Osadenie poklopu liatinového hydrantového</t>
        </is>
      </c>
      <c r="G237" s="75" t="inlineStr">
        <is>
          <t>ks</t>
        </is>
      </c>
      <c r="H237" s="100" t="n">
        <v>1</v>
      </c>
      <c r="I237" s="77" t="n">
        <v>76.03</v>
      </c>
      <c r="J237" s="77">
        <f>ROUND(I237*H237,2)</f>
        <v/>
      </c>
      <c r="K237" s="78" t="inlineStr">
        <is>
          <t>CENEKON 2026/02</t>
        </is>
      </c>
      <c r="N237" s="46" t="inlineStr">
        <is>
          <t>základná</t>
        </is>
      </c>
      <c r="O237" s="98" t="n">
        <v>0</v>
      </c>
      <c r="P237" s="98">
        <f>O237*H237</f>
        <v/>
      </c>
      <c r="Q237" s="98" t="n">
        <v>0</v>
      </c>
      <c r="R237" s="98">
        <f>Q237*H237</f>
        <v/>
      </c>
      <c r="S237" s="98" t="n">
        <v>0</v>
      </c>
      <c r="T237" s="98">
        <f>S237*H237</f>
        <v/>
      </c>
      <c r="AR237" s="1" t="inlineStr">
        <is>
          <t>4</t>
        </is>
      </c>
      <c r="AT237" s="1" t="inlineStr">
        <is>
          <t>K</t>
        </is>
      </c>
      <c r="AU237" s="1" t="inlineStr">
        <is>
          <t>2</t>
        </is>
      </c>
      <c r="AY237" s="1" t="inlineStr">
        <is>
          <t>ROZPOCET</t>
        </is>
      </c>
      <c r="BE237" s="31">
        <f>IF(N237="základná",J237,0)</f>
        <v/>
      </c>
      <c r="BF237" s="31">
        <f>IF(N237="znížená",J237,0)</f>
        <v/>
      </c>
      <c r="BG237" s="31">
        <f>IF(N237="zákl. prenesená",J237,0)</f>
        <v/>
      </c>
      <c r="BH237" s="31">
        <f>IF(N237="zníž. prenesená",J237,0)</f>
        <v/>
      </c>
      <c r="BI237" s="31">
        <f>IF(N237="nulová",J237,0)</f>
        <v/>
      </c>
      <c r="BJ237" s="1" t="inlineStr">
        <is>
          <t>2</t>
        </is>
      </c>
      <c r="BK237" s="31">
        <f>ROUND(I237*H237,2)</f>
        <v/>
      </c>
      <c r="BL237" s="1" t="inlineStr">
        <is>
          <t>4</t>
        </is>
      </c>
      <c r="BM237" s="1" t="inlineStr">
        <is>
          <t>1175557850</t>
        </is>
      </c>
    </row>
    <row r="238">
      <c r="D238" s="79" t="inlineStr">
        <is>
          <t>VV</t>
        </is>
      </c>
      <c r="F238" s="80" t="inlineStr">
        <is>
          <t>1 ks</t>
        </is>
      </c>
      <c r="H238" s="101" t="n">
        <v>1</v>
      </c>
      <c r="AT238" s="1" t="inlineStr">
        <is>
          <t>VV</t>
        </is>
      </c>
      <c r="AU238" s="1" t="inlineStr">
        <is>
          <t>2</t>
        </is>
      </c>
      <c r="AV238" s="2" t="inlineStr">
        <is>
          <t>2</t>
        </is>
      </c>
      <c r="AW238" s="2" t="inlineStr">
        <is>
          <t>True</t>
        </is>
      </c>
      <c r="AX238" s="2" t="inlineStr">
        <is>
          <t>1</t>
        </is>
      </c>
      <c r="AY238" s="1" t="inlineStr">
        <is>
          <t>ROZPOCET</t>
        </is>
      </c>
    </row>
    <row r="239" ht="24" customHeight="1">
      <c r="C239" s="72" t="inlineStr">
        <is>
          <t>40</t>
        </is>
      </c>
      <c r="D239" s="72" t="inlineStr">
        <is>
          <t>K</t>
        </is>
      </c>
      <c r="E239" s="73" t="inlineStr">
        <is>
          <t>857242121.S</t>
        </is>
      </c>
      <c r="F239" s="74" t="inlineStr">
        <is>
          <t>Montáž liatinovej tvarovky jednoosovej na potrubí z rúr prírubových DN 80</t>
        </is>
      </c>
      <c r="G239" s="75" t="inlineStr">
        <is>
          <t>ks</t>
        </is>
      </c>
      <c r="H239" s="100" t="n">
        <v>7</v>
      </c>
      <c r="I239" s="77" t="n">
        <v>27.58</v>
      </c>
      <c r="J239" s="77">
        <f>ROUND(I239*H239,2)</f>
        <v/>
      </c>
      <c r="K239" s="78" t="inlineStr">
        <is>
          <t>CENEKON 2026/02</t>
        </is>
      </c>
      <c r="N239" s="46" t="inlineStr">
        <is>
          <t>základná</t>
        </is>
      </c>
      <c r="O239" s="98" t="n">
        <v>0</v>
      </c>
      <c r="P239" s="98">
        <f>O239*H239</f>
        <v/>
      </c>
      <c r="Q239" s="98" t="n">
        <v>0</v>
      </c>
      <c r="R239" s="98">
        <f>Q239*H239</f>
        <v/>
      </c>
      <c r="S239" s="98" t="n">
        <v>0</v>
      </c>
      <c r="T239" s="98">
        <f>S239*H239</f>
        <v/>
      </c>
      <c r="AR239" s="1" t="inlineStr">
        <is>
          <t>4</t>
        </is>
      </c>
      <c r="AT239" s="1" t="inlineStr">
        <is>
          <t>K</t>
        </is>
      </c>
      <c r="AU239" s="1" t="inlineStr">
        <is>
          <t>2</t>
        </is>
      </c>
      <c r="AY239" s="1" t="inlineStr">
        <is>
          <t>ROZPOCET</t>
        </is>
      </c>
      <c r="BE239" s="31">
        <f>IF(N239="základná",J239,0)</f>
        <v/>
      </c>
      <c r="BF239" s="31">
        <f>IF(N239="znížená",J239,0)</f>
        <v/>
      </c>
      <c r="BG239" s="31">
        <f>IF(N239="zákl. prenesená",J239,0)</f>
        <v/>
      </c>
      <c r="BH239" s="31">
        <f>IF(N239="zníž. prenesená",J239,0)</f>
        <v/>
      </c>
      <c r="BI239" s="31">
        <f>IF(N239="nulová",J239,0)</f>
        <v/>
      </c>
      <c r="BJ239" s="1" t="inlineStr">
        <is>
          <t>2</t>
        </is>
      </c>
      <c r="BK239" s="31">
        <f>ROUND(I239*H239,2)</f>
        <v/>
      </c>
      <c r="BL239" s="1" t="inlineStr">
        <is>
          <t>4</t>
        </is>
      </c>
      <c r="BM239" s="1" t="inlineStr">
        <is>
          <t>1548126072</t>
        </is>
      </c>
    </row>
    <row r="240">
      <c r="D240" s="79" t="inlineStr">
        <is>
          <t>VV</t>
        </is>
      </c>
      <c r="F240" s="80" t="inlineStr">
        <is>
          <t>2 príruby + oblúk 90° + FF-kus 200 + FF-kus 800 + 2 pätkové kolená = 7 ks</t>
        </is>
      </c>
      <c r="H240" s="101" t="n">
        <v>7</v>
      </c>
      <c r="AT240" s="1" t="inlineStr">
        <is>
          <t>VV</t>
        </is>
      </c>
      <c r="AU240" s="1" t="inlineStr">
        <is>
          <t>2</t>
        </is>
      </c>
      <c r="AV240" s="2" t="inlineStr">
        <is>
          <t>2</t>
        </is>
      </c>
      <c r="AW240" s="2" t="inlineStr">
        <is>
          <t>True</t>
        </is>
      </c>
      <c r="AX240" s="2" t="inlineStr">
        <is>
          <t>1</t>
        </is>
      </c>
      <c r="AY240" s="1" t="inlineStr">
        <is>
          <t>ROZPOCET</t>
        </is>
      </c>
    </row>
    <row r="241" ht="24" customHeight="1">
      <c r="C241" s="72" t="inlineStr">
        <is>
          <t>41</t>
        </is>
      </c>
      <c r="D241" s="72" t="inlineStr">
        <is>
          <t>K</t>
        </is>
      </c>
      <c r="E241" s="73" t="inlineStr">
        <is>
          <t>857244121.S</t>
        </is>
      </c>
      <c r="F241" s="74" t="inlineStr">
        <is>
          <t>Montáž liatinovej tvarovky odbočnej na potrubí z rúr prírubových DN 80</t>
        </is>
      </c>
      <c r="G241" s="75" t="inlineStr">
        <is>
          <t>ks</t>
        </is>
      </c>
      <c r="H241" s="100" t="n">
        <v>1</v>
      </c>
      <c r="I241" s="77" t="n">
        <v>34.1</v>
      </c>
      <c r="J241" s="77">
        <f>ROUND(I241*H241,2)</f>
        <v/>
      </c>
      <c r="K241" s="78" t="inlineStr">
        <is>
          <t>CENEKON 2026/02</t>
        </is>
      </c>
      <c r="N241" s="46" t="inlineStr">
        <is>
          <t>základná</t>
        </is>
      </c>
      <c r="O241" s="98" t="n">
        <v>0</v>
      </c>
      <c r="P241" s="98">
        <f>O241*H241</f>
        <v/>
      </c>
      <c r="Q241" s="98" t="n">
        <v>0</v>
      </c>
      <c r="R241" s="98">
        <f>Q241*H241</f>
        <v/>
      </c>
      <c r="S241" s="98" t="n">
        <v>0</v>
      </c>
      <c r="T241" s="98">
        <f>S241*H241</f>
        <v/>
      </c>
      <c r="AR241" s="1" t="inlineStr">
        <is>
          <t>4</t>
        </is>
      </c>
      <c r="AT241" s="1" t="inlineStr">
        <is>
          <t>K</t>
        </is>
      </c>
      <c r="AU241" s="1" t="inlineStr">
        <is>
          <t>2</t>
        </is>
      </c>
      <c r="AY241" s="1" t="inlineStr">
        <is>
          <t>ROZPOCET</t>
        </is>
      </c>
      <c r="BE241" s="31">
        <f>IF(N241="základná",J241,0)</f>
        <v/>
      </c>
      <c r="BF241" s="31">
        <f>IF(N241="znížená",J241,0)</f>
        <v/>
      </c>
      <c r="BG241" s="31">
        <f>IF(N241="zákl. prenesená",J241,0)</f>
        <v/>
      </c>
      <c r="BH241" s="31">
        <f>IF(N241="zníž. prenesená",J241,0)</f>
        <v/>
      </c>
      <c r="BI241" s="31">
        <f>IF(N241="nulová",J241,0)</f>
        <v/>
      </c>
      <c r="BJ241" s="1" t="inlineStr">
        <is>
          <t>2</t>
        </is>
      </c>
      <c r="BK241" s="31">
        <f>ROUND(I241*H241,2)</f>
        <v/>
      </c>
      <c r="BL241" s="1" t="inlineStr">
        <is>
          <t>4</t>
        </is>
      </c>
      <c r="BM241" s="1" t="inlineStr">
        <is>
          <t>1130315596</t>
        </is>
      </c>
    </row>
    <row r="242">
      <c r="D242" s="79" t="inlineStr">
        <is>
          <t>VV</t>
        </is>
      </c>
      <c r="F242" s="80" t="inlineStr">
        <is>
          <t>prírubový T-kus odbočky hydrantu = 1 ks</t>
        </is>
      </c>
      <c r="H242" s="101" t="n">
        <v>1</v>
      </c>
      <c r="AT242" s="1" t="inlineStr">
        <is>
          <t>VV</t>
        </is>
      </c>
      <c r="AU242" s="1" t="inlineStr">
        <is>
          <t>2</t>
        </is>
      </c>
      <c r="AV242" s="2" t="inlineStr">
        <is>
          <t>2</t>
        </is>
      </c>
      <c r="AW242" s="2" t="inlineStr">
        <is>
          <t>True</t>
        </is>
      </c>
      <c r="AX242" s="2" t="inlineStr">
        <is>
          <t>1</t>
        </is>
      </c>
      <c r="AY242" s="1" t="inlineStr">
        <is>
          <t>ROZPOCET</t>
        </is>
      </c>
    </row>
    <row r="243" ht="24" customHeight="1">
      <c r="C243" s="72" t="inlineStr">
        <is>
          <t>42</t>
        </is>
      </c>
      <c r="D243" s="72" t="inlineStr">
        <is>
          <t>K</t>
        </is>
      </c>
      <c r="E243" s="73" t="inlineStr">
        <is>
          <t>871355509.S</t>
        </is>
      </c>
      <c r="F243" s="74" t="inlineStr">
        <is>
          <t>Areálová splašková kanalizácia - potrubie PVC-U gravitačné hladké SN 4 DN 200 vrátane tvaroviek</t>
        </is>
      </c>
      <c r="G243" s="75" t="inlineStr">
        <is>
          <t>m</t>
        </is>
      </c>
      <c r="H243" s="100" t="n">
        <v>92.97</v>
      </c>
      <c r="I243" s="77" t="n">
        <v>16.24</v>
      </c>
      <c r="J243" s="77">
        <f>ROUND(I243*H243,2)</f>
        <v/>
      </c>
      <c r="K243" s="78" t="inlineStr">
        <is>
          <t>CENEKON 2026/02</t>
        </is>
      </c>
      <c r="N243" s="46" t="inlineStr">
        <is>
          <t>základná</t>
        </is>
      </c>
      <c r="O243" s="98" t="n">
        <v>0</v>
      </c>
      <c r="P243" s="98">
        <f>O243*H243</f>
        <v/>
      </c>
      <c r="Q243" s="98" t="n">
        <v>0.0034</v>
      </c>
      <c r="R243" s="98">
        <f>Q243*H243</f>
        <v/>
      </c>
      <c r="S243" s="98" t="n">
        <v>0</v>
      </c>
      <c r="T243" s="98">
        <f>S243*H243</f>
        <v/>
      </c>
      <c r="AR243" s="1" t="inlineStr">
        <is>
          <t>4</t>
        </is>
      </c>
      <c r="AT243" s="1" t="inlineStr">
        <is>
          <t>K</t>
        </is>
      </c>
      <c r="AU243" s="1" t="inlineStr">
        <is>
          <t>2</t>
        </is>
      </c>
      <c r="AY243" s="1" t="inlineStr">
        <is>
          <t>ROZPOCET</t>
        </is>
      </c>
      <c r="BE243" s="31">
        <f>IF(N243="základná",J243,0)</f>
        <v/>
      </c>
      <c r="BF243" s="31">
        <f>IF(N243="znížená",J243,0)</f>
        <v/>
      </c>
      <c r="BG243" s="31">
        <f>IF(N243="zákl. prenesená",J243,0)</f>
        <v/>
      </c>
      <c r="BH243" s="31">
        <f>IF(N243="zníž. prenesená",J243,0)</f>
        <v/>
      </c>
      <c r="BI243" s="31">
        <f>IF(N243="nulová",J243,0)</f>
        <v/>
      </c>
      <c r="BJ243" s="1" t="inlineStr">
        <is>
          <t>2</t>
        </is>
      </c>
      <c r="BK243" s="31">
        <f>ROUND(I243*H243,2)</f>
        <v/>
      </c>
      <c r="BL243" s="1" t="inlineStr">
        <is>
          <t>4</t>
        </is>
      </c>
      <c r="BM243" s="1" t="inlineStr">
        <is>
          <t>-218774860</t>
        </is>
      </c>
    </row>
    <row r="244">
      <c r="D244" s="79" t="inlineStr">
        <is>
          <t>VV</t>
        </is>
      </c>
      <c r="F244" s="80" t="inlineStr">
        <is>
          <t>odmerané zo situácie (mierka 1:300), vrstva kanál, čierna kresba areálovej splaškovej kanalizácie</t>
        </is>
      </c>
      <c r="AT244" s="1" t="inlineStr">
        <is>
          <t>VV</t>
        </is>
      </c>
      <c r="AU244" s="1" t="inlineStr">
        <is>
          <t>2</t>
        </is>
      </c>
      <c r="AV244" s="2" t="inlineStr">
        <is>
          <t>2</t>
        </is>
      </c>
      <c r="AW244" s="2" t="inlineStr">
        <is>
          <t>True</t>
        </is>
      </c>
      <c r="AX244" s="2" t="inlineStr">
        <is>
          <t>0</t>
        </is>
      </c>
      <c r="AY244" s="1" t="inlineStr">
        <is>
          <t>ROZPOCET</t>
        </is>
      </c>
    </row>
    <row r="245">
      <c r="D245" s="79" t="inlineStr">
        <is>
          <t>VV</t>
        </is>
      </c>
      <c r="F245" s="80" t="inlineStr">
        <is>
          <t>28,70 + 22,20 + 6,90 + 35,17 = 92,97</t>
        </is>
      </c>
      <c r="H245" s="101" t="n">
        <v>92.97</v>
      </c>
      <c r="AT245" s="1" t="inlineStr">
        <is>
          <t>VV</t>
        </is>
      </c>
      <c r="AU245" s="1" t="inlineStr">
        <is>
          <t>2</t>
        </is>
      </c>
      <c r="AV245" s="2" t="inlineStr">
        <is>
          <t>2</t>
        </is>
      </c>
      <c r="AW245" s="2" t="inlineStr">
        <is>
          <t>True</t>
        </is>
      </c>
      <c r="AX245" s="2" t="inlineStr">
        <is>
          <t>1</t>
        </is>
      </c>
      <c r="AY245" s="1" t="inlineStr">
        <is>
          <t>ROZPOCET</t>
        </is>
      </c>
    </row>
    <row r="246" ht="36" customHeight="1">
      <c r="C246" s="72" t="inlineStr">
        <is>
          <t>43</t>
        </is>
      </c>
      <c r="D246" s="72" t="inlineStr">
        <is>
          <t>K</t>
        </is>
      </c>
      <c r="E246" s="73" t="inlineStr">
        <is>
          <t>894422003.S</t>
        </is>
      </c>
      <c r="F246" s="74" t="inlineStr">
        <is>
          <t>Osadenie betónových prefabrikovaných dielcov dna pre šachty DN 1000 - dno s kynetou revíznych šachiet areálovej splaškovej kanalizácie</t>
        </is>
      </c>
      <c r="G246" s="75" t="inlineStr">
        <is>
          <t>ks</t>
        </is>
      </c>
      <c r="H246" s="100" t="n">
        <v>5</v>
      </c>
      <c r="I246" s="77" t="n">
        <v>65.90000000000001</v>
      </c>
      <c r="J246" s="77">
        <f>ROUND(I246*H246,2)</f>
        <v/>
      </c>
      <c r="K246" s="78" t="inlineStr">
        <is>
          <t>CENEKON 2026/02</t>
        </is>
      </c>
      <c r="N246" s="46" t="inlineStr">
        <is>
          <t>základná</t>
        </is>
      </c>
      <c r="O246" s="98" t="n">
        <v>0</v>
      </c>
      <c r="P246" s="98">
        <f>O246*H246</f>
        <v/>
      </c>
      <c r="Q246" s="98" t="n">
        <v>0.0056</v>
      </c>
      <c r="R246" s="98">
        <f>Q246*H246</f>
        <v/>
      </c>
      <c r="S246" s="98" t="n">
        <v>0</v>
      </c>
      <c r="T246" s="98">
        <f>S246*H246</f>
        <v/>
      </c>
      <c r="AR246" s="1" t="inlineStr">
        <is>
          <t>4</t>
        </is>
      </c>
      <c r="AT246" s="1" t="inlineStr">
        <is>
          <t>K</t>
        </is>
      </c>
      <c r="AU246" s="1" t="inlineStr">
        <is>
          <t>2</t>
        </is>
      </c>
      <c r="AY246" s="1" t="inlineStr">
        <is>
          <t>ROZPOCET</t>
        </is>
      </c>
      <c r="BE246" s="31">
        <f>IF(N246="základná",J246,0)</f>
        <v/>
      </c>
      <c r="BF246" s="31">
        <f>IF(N246="znížená",J246,0)</f>
        <v/>
      </c>
      <c r="BG246" s="31">
        <f>IF(N246="zákl. prenesená",J246,0)</f>
        <v/>
      </c>
      <c r="BH246" s="31">
        <f>IF(N246="zníž. prenesená",J246,0)</f>
        <v/>
      </c>
      <c r="BI246" s="31">
        <f>IF(N246="nulová",J246,0)</f>
        <v/>
      </c>
      <c r="BJ246" s="1" t="inlineStr">
        <is>
          <t>2</t>
        </is>
      </c>
      <c r="BK246" s="31">
        <f>ROUND(I246*H246,2)</f>
        <v/>
      </c>
      <c r="BL246" s="1" t="inlineStr">
        <is>
          <t>4</t>
        </is>
      </c>
      <c r="BM246" s="1" t="inlineStr">
        <is>
          <t>-1574804294</t>
        </is>
      </c>
    </row>
    <row r="247">
      <c r="D247" s="79" t="inlineStr">
        <is>
          <t>VV</t>
        </is>
      </c>
      <c r="F247" s="80" t="inlineStr">
        <is>
          <t>5 šachiet x 1 dno = 5 ks</t>
        </is>
      </c>
      <c r="H247" s="101" t="n">
        <v>5</v>
      </c>
      <c r="AT247" s="1" t="inlineStr">
        <is>
          <t>VV</t>
        </is>
      </c>
      <c r="AU247" s="1" t="inlineStr">
        <is>
          <t>2</t>
        </is>
      </c>
      <c r="AV247" s="2" t="inlineStr">
        <is>
          <t>2</t>
        </is>
      </c>
      <c r="AW247" s="2" t="inlineStr">
        <is>
          <t>True</t>
        </is>
      </c>
      <c r="AX247" s="2" t="inlineStr">
        <is>
          <t>1</t>
        </is>
      </c>
      <c r="AY247" s="1" t="inlineStr">
        <is>
          <t>ROZPOCET</t>
        </is>
      </c>
    </row>
    <row r="248" ht="36" customHeight="1">
      <c r="C248" s="72" t="inlineStr">
        <is>
          <t>44</t>
        </is>
      </c>
      <c r="D248" s="72" t="inlineStr">
        <is>
          <t>K</t>
        </is>
      </c>
      <c r="E248" s="73" t="inlineStr">
        <is>
          <t>894422103.S</t>
        </is>
      </c>
      <c r="F248" s="74" t="inlineStr">
        <is>
          <t>Osadenie betónových prefabrikovaných dielcov prechodových skruží-kónusov pre šachty DN 1000 - revíznych šachiet areálovej splaškovej kanalizácie</t>
        </is>
      </c>
      <c r="G248" s="75" t="inlineStr">
        <is>
          <t>ks</t>
        </is>
      </c>
      <c r="H248" s="100" t="n">
        <v>5</v>
      </c>
      <c r="I248" s="77" t="n">
        <v>43.51</v>
      </c>
      <c r="J248" s="77">
        <f>ROUND(I248*H248,2)</f>
        <v/>
      </c>
      <c r="K248" s="78" t="inlineStr">
        <is>
          <t>CENEKON 2026/02</t>
        </is>
      </c>
      <c r="N248" s="46" t="inlineStr">
        <is>
          <t>základná</t>
        </is>
      </c>
      <c r="O248" s="98" t="n">
        <v>0</v>
      </c>
      <c r="P248" s="98">
        <f>O248*H248</f>
        <v/>
      </c>
      <c r="Q248" s="98" t="n">
        <v>0.0056</v>
      </c>
      <c r="R248" s="98">
        <f>Q248*H248</f>
        <v/>
      </c>
      <c r="S248" s="98" t="n">
        <v>0</v>
      </c>
      <c r="T248" s="98">
        <f>S248*H248</f>
        <v/>
      </c>
      <c r="AR248" s="1" t="inlineStr">
        <is>
          <t>4</t>
        </is>
      </c>
      <c r="AT248" s="1" t="inlineStr">
        <is>
          <t>K</t>
        </is>
      </c>
      <c r="AU248" s="1" t="inlineStr">
        <is>
          <t>2</t>
        </is>
      </c>
      <c r="AY248" s="1" t="inlineStr">
        <is>
          <t>ROZPOCET</t>
        </is>
      </c>
      <c r="BE248" s="31">
        <f>IF(N248="základná",J248,0)</f>
        <v/>
      </c>
      <c r="BF248" s="31">
        <f>IF(N248="znížená",J248,0)</f>
        <v/>
      </c>
      <c r="BG248" s="31">
        <f>IF(N248="zákl. prenesená",J248,0)</f>
        <v/>
      </c>
      <c r="BH248" s="31">
        <f>IF(N248="zníž. prenesená",J248,0)</f>
        <v/>
      </c>
      <c r="BI248" s="31">
        <f>IF(N248="nulová",J248,0)</f>
        <v/>
      </c>
      <c r="BJ248" s="1" t="inlineStr">
        <is>
          <t>2</t>
        </is>
      </c>
      <c r="BK248" s="31">
        <f>ROUND(I248*H248,2)</f>
        <v/>
      </c>
      <c r="BL248" s="1" t="inlineStr">
        <is>
          <t>4</t>
        </is>
      </c>
      <c r="BM248" s="1" t="inlineStr">
        <is>
          <t>-905557619</t>
        </is>
      </c>
    </row>
    <row r="249">
      <c r="D249" s="79" t="inlineStr">
        <is>
          <t>VV</t>
        </is>
      </c>
      <c r="F249" s="80" t="inlineStr">
        <is>
          <t>5 šachiet x 1 kónus = 5 ks</t>
        </is>
      </c>
      <c r="H249" s="101" t="n">
        <v>5</v>
      </c>
      <c r="AT249" s="1" t="inlineStr">
        <is>
          <t>VV</t>
        </is>
      </c>
      <c r="AU249" s="1" t="inlineStr">
        <is>
          <t>2</t>
        </is>
      </c>
      <c r="AV249" s="2" t="inlineStr">
        <is>
          <t>2</t>
        </is>
      </c>
      <c r="AW249" s="2" t="inlineStr">
        <is>
          <t>True</t>
        </is>
      </c>
      <c r="AX249" s="2" t="inlineStr">
        <is>
          <t>1</t>
        </is>
      </c>
      <c r="AY249" s="1" t="inlineStr">
        <is>
          <t>ROZPOCET</t>
        </is>
      </c>
    </row>
    <row r="250" ht="24" customHeight="1">
      <c r="C250" s="82" t="inlineStr">
        <is>
          <t>45</t>
        </is>
      </c>
      <c r="D250" s="82" t="inlineStr">
        <is>
          <t>M</t>
        </is>
      </c>
      <c r="E250" s="83" t="inlineStr">
        <is>
          <t>592240002200.S</t>
        </is>
      </c>
      <c r="F250" s="84" t="inlineStr">
        <is>
          <t>Skruž betónová pre kanalizačnú šachtu DN 1000, DxVxhr 1000x250x90 mm</t>
        </is>
      </c>
      <c r="G250" s="85" t="inlineStr">
        <is>
          <t>ks</t>
        </is>
      </c>
      <c r="H250" s="102" t="n">
        <v>5</v>
      </c>
      <c r="I250" s="87" t="n">
        <v>54.02</v>
      </c>
      <c r="J250" s="87">
        <f>ROUND(I250*H250,2)</f>
        <v/>
      </c>
      <c r="K250" s="88" t="inlineStr">
        <is>
          <t>CENEKON 2026/02</t>
        </is>
      </c>
      <c r="N250" s="46" t="inlineStr">
        <is>
          <t>základná</t>
        </is>
      </c>
      <c r="O250" s="98" t="n">
        <v>0</v>
      </c>
      <c r="P250" s="98">
        <f>O250*H250</f>
        <v/>
      </c>
      <c r="Q250" s="98" t="n">
        <v>0.185</v>
      </c>
      <c r="R250" s="98">
        <f>Q250*H250</f>
        <v/>
      </c>
      <c r="S250" s="98" t="n">
        <v>0</v>
      </c>
      <c r="T250" s="98">
        <f>S250*H250</f>
        <v/>
      </c>
      <c r="AR250" s="1" t="inlineStr">
        <is>
          <t>8</t>
        </is>
      </c>
      <c r="AT250" s="1" t="inlineStr">
        <is>
          <t>M</t>
        </is>
      </c>
      <c r="AU250" s="1" t="inlineStr">
        <is>
          <t>2</t>
        </is>
      </c>
      <c r="AY250" s="1" t="inlineStr">
        <is>
          <t>ROZPOCET</t>
        </is>
      </c>
      <c r="BE250" s="31">
        <f>IF(N250="základná",J250,0)</f>
        <v/>
      </c>
      <c r="BF250" s="31">
        <f>IF(N250="znížená",J250,0)</f>
        <v/>
      </c>
      <c r="BG250" s="31">
        <f>IF(N250="zákl. prenesená",J250,0)</f>
        <v/>
      </c>
      <c r="BH250" s="31">
        <f>IF(N250="zníž. prenesená",J250,0)</f>
        <v/>
      </c>
      <c r="BI250" s="31">
        <f>IF(N250="nulová",J250,0)</f>
        <v/>
      </c>
      <c r="BJ250" s="1" t="inlineStr">
        <is>
          <t>2</t>
        </is>
      </c>
      <c r="BK250" s="31">
        <f>ROUND(I250*H250,2)</f>
        <v/>
      </c>
      <c r="BL250" s="1" t="inlineStr">
        <is>
          <t>4</t>
        </is>
      </c>
      <c r="BM250" s="1" t="inlineStr">
        <is>
          <t>-857181650</t>
        </is>
      </c>
    </row>
    <row r="251">
      <c r="D251" s="79" t="inlineStr">
        <is>
          <t>VV</t>
        </is>
      </c>
      <c r="F251" s="80" t="inlineStr">
        <is>
          <t>výška šachty = hĺbka ryhy kanalizácie 1,50 m + 0,15 m = 1,65 m</t>
        </is>
      </c>
      <c r="AT251" s="1" t="inlineStr">
        <is>
          <t>VV</t>
        </is>
      </c>
      <c r="AU251" s="1" t="inlineStr">
        <is>
          <t>2</t>
        </is>
      </c>
      <c r="AV251" s="2" t="inlineStr">
        <is>
          <t>2</t>
        </is>
      </c>
      <c r="AW251" s="2" t="inlineStr">
        <is>
          <t>True</t>
        </is>
      </c>
      <c r="AX251" s="2" t="inlineStr">
        <is>
          <t>0</t>
        </is>
      </c>
      <c r="AY251" s="1" t="inlineStr">
        <is>
          <t>ROZPOCET</t>
        </is>
      </c>
    </row>
    <row r="252">
      <c r="D252" s="79" t="inlineStr">
        <is>
          <t>VV</t>
        </is>
      </c>
      <c r="F252" s="80" t="inlineStr">
        <is>
          <t>dodávané dielce: dno 0,700 + kónus 0,576 + vyrovnávací prstenec do 0,100 = 1,376 m</t>
        </is>
      </c>
      <c r="AT252" s="1" t="inlineStr">
        <is>
          <t>VV</t>
        </is>
      </c>
      <c r="AU252" s="1" t="inlineStr">
        <is>
          <t>2</t>
        </is>
      </c>
      <c r="AV252" s="2" t="inlineStr">
        <is>
          <t>2</t>
        </is>
      </c>
      <c r="AW252" s="2" t="inlineStr">
        <is>
          <t>True</t>
        </is>
      </c>
      <c r="AX252" s="2" t="inlineStr">
        <is>
          <t>0</t>
        </is>
      </c>
      <c r="AY252" s="1" t="inlineStr">
        <is>
          <t>ROZPOCET</t>
        </is>
      </c>
    </row>
    <row r="253">
      <c r="D253" s="79" t="inlineStr">
        <is>
          <t>VV</t>
        </is>
      </c>
      <c r="F253" s="80" t="inlineStr">
        <is>
          <t>5 x (1,65 - 1,376) = 1.37 m, teda 5 skruží po 250 mm</t>
        </is>
      </c>
      <c r="H253" s="101" t="n">
        <v>5</v>
      </c>
      <c r="AT253" s="1" t="inlineStr">
        <is>
          <t>VV</t>
        </is>
      </c>
      <c r="AU253" s="1" t="inlineStr">
        <is>
          <t>2</t>
        </is>
      </c>
      <c r="AV253" s="2" t="inlineStr">
        <is>
          <t>2</t>
        </is>
      </c>
      <c r="AW253" s="2" t="inlineStr">
        <is>
          <t>True</t>
        </is>
      </c>
      <c r="AX253" s="2" t="inlineStr">
        <is>
          <t>1</t>
        </is>
      </c>
      <c r="AY253" s="1" t="inlineStr">
        <is>
          <t>ROZPOCET</t>
        </is>
      </c>
    </row>
    <row r="254" ht="24" customHeight="1">
      <c r="C254" s="72" t="inlineStr">
        <is>
          <t>46</t>
        </is>
      </c>
      <c r="D254" s="72" t="inlineStr">
        <is>
          <t>K</t>
        </is>
      </c>
      <c r="E254" s="73" t="inlineStr">
        <is>
          <t>894422053.S</t>
        </is>
      </c>
      <c r="F254" s="74" t="inlineStr">
        <is>
          <t>Osadenie betónových prefabrikovaných dielcov rovných skruží pre šachty DN 1000 - revíznych šachiet</t>
        </is>
      </c>
      <c r="G254" s="75" t="inlineStr">
        <is>
          <t>ks</t>
        </is>
      </c>
      <c r="H254" s="100" t="n">
        <v>5</v>
      </c>
      <c r="I254" s="77" t="n">
        <v>43.51</v>
      </c>
      <c r="J254" s="77">
        <f>ROUND(I254*H254,2)</f>
        <v/>
      </c>
      <c r="K254" s="78" t="inlineStr">
        <is>
          <t>CENEKON 2026/02</t>
        </is>
      </c>
      <c r="N254" s="46" t="inlineStr">
        <is>
          <t>základná</t>
        </is>
      </c>
      <c r="O254" s="98" t="n">
        <v>0</v>
      </c>
      <c r="P254" s="98">
        <f>O254*H254</f>
        <v/>
      </c>
      <c r="Q254" s="98" t="n">
        <v>0.0056</v>
      </c>
      <c r="R254" s="98">
        <f>Q254*H254</f>
        <v/>
      </c>
      <c r="S254" s="98" t="n">
        <v>0</v>
      </c>
      <c r="T254" s="98">
        <f>S254*H254</f>
        <v/>
      </c>
      <c r="AR254" s="1" t="inlineStr">
        <is>
          <t>4</t>
        </is>
      </c>
      <c r="AT254" s="1" t="inlineStr">
        <is>
          <t>K</t>
        </is>
      </c>
      <c r="AU254" s="1" t="inlineStr">
        <is>
          <t>2</t>
        </is>
      </c>
      <c r="AY254" s="1" t="inlineStr">
        <is>
          <t>ROZPOCET</t>
        </is>
      </c>
      <c r="BE254" s="31">
        <f>IF(N254="základná",J254,0)</f>
        <v/>
      </c>
      <c r="BF254" s="31">
        <f>IF(N254="znížená",J254,0)</f>
        <v/>
      </c>
      <c r="BG254" s="31">
        <f>IF(N254="zákl. prenesená",J254,0)</f>
        <v/>
      </c>
      <c r="BH254" s="31">
        <f>IF(N254="zníž. prenesená",J254,0)</f>
        <v/>
      </c>
      <c r="BI254" s="31">
        <f>IF(N254="nulová",J254,0)</f>
        <v/>
      </c>
      <c r="BJ254" s="1" t="inlineStr">
        <is>
          <t>2</t>
        </is>
      </c>
      <c r="BK254" s="31">
        <f>ROUND(I254*H254,2)</f>
        <v/>
      </c>
      <c r="BL254" s="1" t="inlineStr">
        <is>
          <t>4</t>
        </is>
      </c>
      <c r="BM254" s="1" t="inlineStr">
        <is>
          <t>1118678482</t>
        </is>
      </c>
    </row>
    <row r="255">
      <c r="D255" s="79" t="inlineStr">
        <is>
          <t>VV</t>
        </is>
      </c>
      <c r="F255" s="80" t="inlineStr">
        <is>
          <t>5 skruží = 5 ks</t>
        </is>
      </c>
      <c r="H255" s="101" t="n">
        <v>5</v>
      </c>
      <c r="AT255" s="1" t="inlineStr">
        <is>
          <t>VV</t>
        </is>
      </c>
      <c r="AU255" s="1" t="inlineStr">
        <is>
          <t>2</t>
        </is>
      </c>
      <c r="AV255" s="2" t="inlineStr">
        <is>
          <t>2</t>
        </is>
      </c>
      <c r="AW255" s="2" t="inlineStr">
        <is>
          <t>True</t>
        </is>
      </c>
      <c r="AX255" s="2" t="inlineStr">
        <is>
          <t>1</t>
        </is>
      </c>
      <c r="AY255" s="1" t="inlineStr">
        <is>
          <t>ROZPOCET</t>
        </is>
      </c>
    </row>
    <row r="256" ht="24" customHeight="1">
      <c r="C256" s="72" t="inlineStr">
        <is>
          <t>47</t>
        </is>
      </c>
      <c r="D256" s="72" t="inlineStr">
        <is>
          <t>K</t>
        </is>
      </c>
      <c r="E256" s="73" t="inlineStr">
        <is>
          <t>899103111.S</t>
        </is>
      </c>
      <c r="F256" s="74" t="inlineStr">
        <is>
          <t>Osadenie poklopu liatinového vrátane rámu, hmotnosti nad 100 do 150 kg</t>
        </is>
      </c>
      <c r="G256" s="75" t="inlineStr">
        <is>
          <t>ks</t>
        </is>
      </c>
      <c r="H256" s="100" t="n">
        <v>5</v>
      </c>
      <c r="I256" s="77" t="n">
        <v>38.34</v>
      </c>
      <c r="J256" s="77">
        <f>ROUND(I256*H256,2)</f>
        <v/>
      </c>
      <c r="K256" s="78" t="inlineStr">
        <is>
          <t>CENEKON 2026/02</t>
        </is>
      </c>
      <c r="N256" s="46" t="inlineStr">
        <is>
          <t>základná</t>
        </is>
      </c>
      <c r="O256" s="98" t="n">
        <v>0</v>
      </c>
      <c r="P256" s="98">
        <f>O256*H256</f>
        <v/>
      </c>
      <c r="Q256" s="98" t="n">
        <v>0.0063</v>
      </c>
      <c r="R256" s="98">
        <f>Q256*H256</f>
        <v/>
      </c>
      <c r="S256" s="98" t="n">
        <v>0</v>
      </c>
      <c r="T256" s="98">
        <f>S256*H256</f>
        <v/>
      </c>
      <c r="AR256" s="1" t="inlineStr">
        <is>
          <t>4</t>
        </is>
      </c>
      <c r="AT256" s="1" t="inlineStr">
        <is>
          <t>K</t>
        </is>
      </c>
      <c r="AU256" s="1" t="inlineStr">
        <is>
          <t>2</t>
        </is>
      </c>
      <c r="AY256" s="1" t="inlineStr">
        <is>
          <t>ROZPOCET</t>
        </is>
      </c>
      <c r="BE256" s="31">
        <f>IF(N256="základná",J256,0)</f>
        <v/>
      </c>
      <c r="BF256" s="31">
        <f>IF(N256="znížená",J256,0)</f>
        <v/>
      </c>
      <c r="BG256" s="31">
        <f>IF(N256="zákl. prenesená",J256,0)</f>
        <v/>
      </c>
      <c r="BH256" s="31">
        <f>IF(N256="zníž. prenesená",J256,0)</f>
        <v/>
      </c>
      <c r="BI256" s="31">
        <f>IF(N256="nulová",J256,0)</f>
        <v/>
      </c>
      <c r="BJ256" s="1" t="inlineStr">
        <is>
          <t>2</t>
        </is>
      </c>
      <c r="BK256" s="31">
        <f>ROUND(I256*H256,2)</f>
        <v/>
      </c>
      <c r="BL256" s="1" t="inlineStr">
        <is>
          <t>4</t>
        </is>
      </c>
      <c r="BM256" s="1" t="inlineStr">
        <is>
          <t>-1222615892</t>
        </is>
      </c>
    </row>
    <row r="257">
      <c r="D257" s="79" t="inlineStr">
        <is>
          <t>VV</t>
        </is>
      </c>
      <c r="F257" s="80" t="inlineStr">
        <is>
          <t>1 ks na každú z 5 šachiet</t>
        </is>
      </c>
      <c r="H257" s="101" t="n">
        <v>5</v>
      </c>
      <c r="AT257" s="1" t="inlineStr">
        <is>
          <t>VV</t>
        </is>
      </c>
      <c r="AU257" s="1" t="inlineStr">
        <is>
          <t>2</t>
        </is>
      </c>
      <c r="AV257" s="2" t="inlineStr">
        <is>
          <t>2</t>
        </is>
      </c>
      <c r="AW257" s="2" t="inlineStr">
        <is>
          <t>True</t>
        </is>
      </c>
      <c r="AX257" s="2" t="inlineStr">
        <is>
          <t>1</t>
        </is>
      </c>
      <c r="AY257" s="1" t="inlineStr">
        <is>
          <t>ROZPOCET</t>
        </is>
      </c>
    </row>
    <row r="258" ht="24" customHeight="1">
      <c r="C258" s="82" t="inlineStr">
        <is>
          <t>48</t>
        </is>
      </c>
      <c r="D258" s="82" t="inlineStr">
        <is>
          <t>M</t>
        </is>
      </c>
      <c r="E258" s="83" t="inlineStr">
        <is>
          <t>552410000180.S</t>
        </is>
      </c>
      <c r="F258" s="84" t="inlineStr">
        <is>
          <t>Poklop kanalizačný liatinový, rám liatina-betón, trieda zaťaženia D400</t>
        </is>
      </c>
      <c r="G258" s="85" t="inlineStr">
        <is>
          <t>ks</t>
        </is>
      </c>
      <c r="H258" s="102" t="n">
        <v>5</v>
      </c>
      <c r="I258" s="87" t="n">
        <v>251.45</v>
      </c>
      <c r="J258" s="87">
        <f>ROUND(I258*H258,2)</f>
        <v/>
      </c>
      <c r="K258" s="88" t="inlineStr">
        <is>
          <t>CENEKON 2026/02</t>
        </is>
      </c>
      <c r="N258" s="46" t="inlineStr">
        <is>
          <t>základná</t>
        </is>
      </c>
      <c r="O258" s="98" t="n">
        <v>0</v>
      </c>
      <c r="P258" s="98">
        <f>O258*H258</f>
        <v/>
      </c>
      <c r="Q258" s="98" t="n">
        <v>0.154</v>
      </c>
      <c r="R258" s="98">
        <f>Q258*H258</f>
        <v/>
      </c>
      <c r="S258" s="98" t="n">
        <v>0</v>
      </c>
      <c r="T258" s="98">
        <f>S258*H258</f>
        <v/>
      </c>
      <c r="AR258" s="1" t="inlineStr">
        <is>
          <t>8</t>
        </is>
      </c>
      <c r="AT258" s="1" t="inlineStr">
        <is>
          <t>M</t>
        </is>
      </c>
      <c r="AU258" s="1" t="inlineStr">
        <is>
          <t>2</t>
        </is>
      </c>
      <c r="AY258" s="1" t="inlineStr">
        <is>
          <t>ROZPOCET</t>
        </is>
      </c>
      <c r="BE258" s="31">
        <f>IF(N258="základná",J258,0)</f>
        <v/>
      </c>
      <c r="BF258" s="31">
        <f>IF(N258="znížená",J258,0)</f>
        <v/>
      </c>
      <c r="BG258" s="31">
        <f>IF(N258="zákl. prenesená",J258,0)</f>
        <v/>
      </c>
      <c r="BH258" s="31">
        <f>IF(N258="zníž. prenesená",J258,0)</f>
        <v/>
      </c>
      <c r="BI258" s="31">
        <f>IF(N258="nulová",J258,0)</f>
        <v/>
      </c>
      <c r="BJ258" s="1" t="inlineStr">
        <is>
          <t>2</t>
        </is>
      </c>
      <c r="BK258" s="31">
        <f>ROUND(I258*H258,2)</f>
        <v/>
      </c>
      <c r="BL258" s="1" t="inlineStr">
        <is>
          <t>4</t>
        </is>
      </c>
      <c r="BM258" s="1" t="inlineStr">
        <is>
          <t>-1681903943</t>
        </is>
      </c>
    </row>
    <row r="259">
      <c r="D259" s="79" t="inlineStr">
        <is>
          <t>VV</t>
        </is>
      </c>
      <c r="F259" s="80" t="inlineStr">
        <is>
          <t>šachty sú podľa technickej správy pod spevnenou plochou, trieda D400</t>
        </is>
      </c>
      <c r="H259" s="101" t="n">
        <v>5</v>
      </c>
      <c r="AT259" s="1" t="inlineStr">
        <is>
          <t>VV</t>
        </is>
      </c>
      <c r="AU259" s="1" t="inlineStr">
        <is>
          <t>2</t>
        </is>
      </c>
      <c r="AV259" s="2" t="inlineStr">
        <is>
          <t>2</t>
        </is>
      </c>
      <c r="AW259" s="2" t="inlineStr">
        <is>
          <t>True</t>
        </is>
      </c>
      <c r="AX259" s="2" t="inlineStr">
        <is>
          <t>1</t>
        </is>
      </c>
      <c r="AY259" s="1" t="inlineStr">
        <is>
          <t>ROZPOCET</t>
        </is>
      </c>
    </row>
    <row r="260" ht="24" customHeight="1">
      <c r="C260" s="72" t="inlineStr">
        <is>
          <t>49</t>
        </is>
      </c>
      <c r="D260" s="72" t="inlineStr">
        <is>
          <t>K</t>
        </is>
      </c>
      <c r="E260" s="73" t="inlineStr">
        <is>
          <t>899721132.S</t>
        </is>
      </c>
      <c r="F260" s="74" t="inlineStr">
        <is>
          <t>Označenie kanalizačného potrubia hnedou výstražnou fóliou</t>
        </is>
      </c>
      <c r="G260" s="75" t="inlineStr">
        <is>
          <t>m</t>
        </is>
      </c>
      <c r="H260" s="100" t="n">
        <v>92.97</v>
      </c>
      <c r="I260" s="77" t="n">
        <v>1.19</v>
      </c>
      <c r="J260" s="77">
        <f>ROUND(I260*H260,2)</f>
        <v/>
      </c>
      <c r="K260" s="78" t="inlineStr">
        <is>
          <t>CENEKON 2026/02</t>
        </is>
      </c>
      <c r="N260" s="46" t="inlineStr">
        <is>
          <t>základná</t>
        </is>
      </c>
      <c r="O260" s="98" t="n">
        <v>0</v>
      </c>
      <c r="P260" s="98">
        <f>O260*H260</f>
        <v/>
      </c>
      <c r="Q260" s="98" t="n">
        <v>0.0001</v>
      </c>
      <c r="R260" s="98">
        <f>Q260*H260</f>
        <v/>
      </c>
      <c r="S260" s="98" t="n">
        <v>0</v>
      </c>
      <c r="T260" s="98">
        <f>S260*H260</f>
        <v/>
      </c>
      <c r="AR260" s="1" t="inlineStr">
        <is>
          <t>4</t>
        </is>
      </c>
      <c r="AT260" s="1" t="inlineStr">
        <is>
          <t>K</t>
        </is>
      </c>
      <c r="AU260" s="1" t="inlineStr">
        <is>
          <t>2</t>
        </is>
      </c>
      <c r="AY260" s="1" t="inlineStr">
        <is>
          <t>ROZPOCET</t>
        </is>
      </c>
      <c r="BE260" s="31">
        <f>IF(N260="základná",J260,0)</f>
        <v/>
      </c>
      <c r="BF260" s="31">
        <f>IF(N260="znížená",J260,0)</f>
        <v/>
      </c>
      <c r="BG260" s="31">
        <f>IF(N260="zákl. prenesená",J260,0)</f>
        <v/>
      </c>
      <c r="BH260" s="31">
        <f>IF(N260="zníž. prenesená",J260,0)</f>
        <v/>
      </c>
      <c r="BI260" s="31">
        <f>IF(N260="nulová",J260,0)</f>
        <v/>
      </c>
      <c r="BJ260" s="1" t="inlineStr">
        <is>
          <t>2</t>
        </is>
      </c>
      <c r="BK260" s="31">
        <f>ROUND(I260*H260,2)</f>
        <v/>
      </c>
      <c r="BL260" s="1" t="inlineStr">
        <is>
          <t>4</t>
        </is>
      </c>
      <c r="BM260" s="1" t="inlineStr">
        <is>
          <t>-414684488</t>
        </is>
      </c>
    </row>
    <row r="261">
      <c r="D261" s="79" t="inlineStr">
        <is>
          <t>VV</t>
        </is>
      </c>
      <c r="F261" s="80" t="inlineStr">
        <is>
          <t>zhodné s dĺžkou areálovej splaškovej kanalizácie, V-ZT-009 = 92,97</t>
        </is>
      </c>
      <c r="H261" s="101" t="n">
        <v>92.97</v>
      </c>
      <c r="AT261" s="1" t="inlineStr">
        <is>
          <t>VV</t>
        </is>
      </c>
      <c r="AU261" s="1" t="inlineStr">
        <is>
          <t>2</t>
        </is>
      </c>
      <c r="AV261" s="2" t="inlineStr">
        <is>
          <t>2</t>
        </is>
      </c>
      <c r="AW261" s="2" t="inlineStr">
        <is>
          <t>True</t>
        </is>
      </c>
      <c r="AX261" s="2" t="inlineStr">
        <is>
          <t>1</t>
        </is>
      </c>
      <c r="AY261" s="1" t="inlineStr">
        <is>
          <t>ROZPOCET</t>
        </is>
      </c>
    </row>
    <row r="262" ht="24" customHeight="1">
      <c r="C262" s="72" t="inlineStr">
        <is>
          <t>50</t>
        </is>
      </c>
      <c r="D262" s="72" t="inlineStr">
        <is>
          <t>K</t>
        </is>
      </c>
      <c r="E262" s="73" t="inlineStr">
        <is>
          <t>899721131.S</t>
        </is>
      </c>
      <c r="F262" s="74" t="inlineStr">
        <is>
          <t>Označenie vodovodného potrubia bielou výstražnou fóliou</t>
        </is>
      </c>
      <c r="G262" s="75" t="inlineStr">
        <is>
          <t>m</t>
        </is>
      </c>
      <c r="H262" s="100" t="n">
        <v>54.3</v>
      </c>
      <c r="I262" s="77" t="n">
        <v>1.2</v>
      </c>
      <c r="J262" s="77">
        <f>ROUND(I262*H262,2)</f>
        <v/>
      </c>
      <c r="K262" s="78" t="inlineStr">
        <is>
          <t>CENEKON 2026/02</t>
        </is>
      </c>
      <c r="N262" s="46" t="inlineStr">
        <is>
          <t>základná</t>
        </is>
      </c>
      <c r="O262" s="98" t="n">
        <v>0</v>
      </c>
      <c r="P262" s="98">
        <f>O262*H262</f>
        <v/>
      </c>
      <c r="Q262" s="98" t="n">
        <v>0.0001</v>
      </c>
      <c r="R262" s="98">
        <f>Q262*H262</f>
        <v/>
      </c>
      <c r="S262" s="98" t="n">
        <v>0</v>
      </c>
      <c r="T262" s="98">
        <f>S262*H262</f>
        <v/>
      </c>
      <c r="AR262" s="1" t="inlineStr">
        <is>
          <t>4</t>
        </is>
      </c>
      <c r="AT262" s="1" t="inlineStr">
        <is>
          <t>K</t>
        </is>
      </c>
      <c r="AU262" s="1" t="inlineStr">
        <is>
          <t>2</t>
        </is>
      </c>
      <c r="AY262" s="1" t="inlineStr">
        <is>
          <t>ROZPOCET</t>
        </is>
      </c>
      <c r="BE262" s="31">
        <f>IF(N262="základná",J262,0)</f>
        <v/>
      </c>
      <c r="BF262" s="31">
        <f>IF(N262="znížená",J262,0)</f>
        <v/>
      </c>
      <c r="BG262" s="31">
        <f>IF(N262="zákl. prenesená",J262,0)</f>
        <v/>
      </c>
      <c r="BH262" s="31">
        <f>IF(N262="zníž. prenesená",J262,0)</f>
        <v/>
      </c>
      <c r="BI262" s="31">
        <f>IF(N262="nulová",J262,0)</f>
        <v/>
      </c>
      <c r="BJ262" s="1" t="inlineStr">
        <is>
          <t>2</t>
        </is>
      </c>
      <c r="BK262" s="31">
        <f>ROUND(I262*H262,2)</f>
        <v/>
      </c>
      <c r="BL262" s="1" t="inlineStr">
        <is>
          <t>4</t>
        </is>
      </c>
      <c r="BM262" s="1" t="inlineStr">
        <is>
          <t>-1365971624</t>
        </is>
      </c>
    </row>
    <row r="263">
      <c r="D263" s="79" t="inlineStr">
        <is>
          <t>VV</t>
        </is>
      </c>
      <c r="F263" s="80" t="inlineStr">
        <is>
          <t>zhodné s dĺžkou areálového vodovodu, prípojky a napojenia hydrantu: 26,62 + 23,26 + 1,40 + 3,00 = 54,28 m, zaokrúhlené 54,30 m</t>
        </is>
      </c>
      <c r="H263" s="101" t="n">
        <v>54.3</v>
      </c>
      <c r="AT263" s="1" t="inlineStr">
        <is>
          <t>VV</t>
        </is>
      </c>
      <c r="AU263" s="1" t="inlineStr">
        <is>
          <t>2</t>
        </is>
      </c>
      <c r="AV263" s="2" t="inlineStr">
        <is>
          <t>2</t>
        </is>
      </c>
      <c r="AW263" s="2" t="inlineStr">
        <is>
          <t>True</t>
        </is>
      </c>
      <c r="AX263" s="2" t="inlineStr">
        <is>
          <t>1</t>
        </is>
      </c>
      <c r="AY263" s="1" t="inlineStr">
        <is>
          <t>ROZPOCET</t>
        </is>
      </c>
    </row>
    <row r="264" ht="24" customHeight="1">
      <c r="C264" s="72" t="inlineStr">
        <is>
          <t>51</t>
        </is>
      </c>
      <c r="D264" s="72" t="inlineStr">
        <is>
          <t>K</t>
        </is>
      </c>
      <c r="E264" s="73" t="inlineStr">
        <is>
          <t>899721111.S</t>
        </is>
      </c>
      <c r="F264" s="74" t="inlineStr">
        <is>
          <t>Vyhľadávací vodič nad potrubím, DN do 150 - areálový vodovod a vodovodná prípojka</t>
        </is>
      </c>
      <c r="G264" s="75" t="inlineStr">
        <is>
          <t>m</t>
        </is>
      </c>
      <c r="H264" s="100" t="n">
        <v>54.3</v>
      </c>
      <c r="I264" s="77" t="n">
        <v>1.84</v>
      </c>
      <c r="J264" s="77">
        <f>ROUND(I264*H264,2)</f>
        <v/>
      </c>
      <c r="K264" s="78" t="inlineStr">
        <is>
          <t>CENEKON 2026/02</t>
        </is>
      </c>
      <c r="N264" s="46" t="inlineStr">
        <is>
          <t>základná</t>
        </is>
      </c>
      <c r="O264" s="98" t="n">
        <v>0</v>
      </c>
      <c r="P264" s="98">
        <f>O264*H264</f>
        <v/>
      </c>
      <c r="Q264" s="98" t="n">
        <v>9.000000000000001e-05</v>
      </c>
      <c r="R264" s="98">
        <f>Q264*H264</f>
        <v/>
      </c>
      <c r="S264" s="98" t="n">
        <v>0</v>
      </c>
      <c r="T264" s="98">
        <f>S264*H264</f>
        <v/>
      </c>
      <c r="AR264" s="1" t="inlineStr">
        <is>
          <t>4</t>
        </is>
      </c>
      <c r="AT264" s="1" t="inlineStr">
        <is>
          <t>K</t>
        </is>
      </c>
      <c r="AU264" s="1" t="inlineStr">
        <is>
          <t>2</t>
        </is>
      </c>
      <c r="AY264" s="1" t="inlineStr">
        <is>
          <t>ROZPOCET</t>
        </is>
      </c>
      <c r="BE264" s="31">
        <f>IF(N264="základná",J264,0)</f>
        <v/>
      </c>
      <c r="BF264" s="31">
        <f>IF(N264="znížená",J264,0)</f>
        <v/>
      </c>
      <c r="BG264" s="31">
        <f>IF(N264="zákl. prenesená",J264,0)</f>
        <v/>
      </c>
      <c r="BH264" s="31">
        <f>IF(N264="zníž. prenesená",J264,0)</f>
        <v/>
      </c>
      <c r="BI264" s="31">
        <f>IF(N264="nulová",J264,0)</f>
        <v/>
      </c>
      <c r="BJ264" s="1" t="inlineStr">
        <is>
          <t>2</t>
        </is>
      </c>
      <c r="BK264" s="31">
        <f>ROUND(I264*H264,2)</f>
        <v/>
      </c>
      <c r="BL264" s="1" t="inlineStr">
        <is>
          <t>4</t>
        </is>
      </c>
      <c r="BM264" s="1" t="inlineStr">
        <is>
          <t>-1216195185</t>
        </is>
      </c>
    </row>
    <row r="265">
      <c r="D265" s="79" t="inlineStr">
        <is>
          <t>VV</t>
        </is>
      </c>
      <c r="F265" s="80" t="inlineStr">
        <is>
          <t>areálový rozvod 26,62 + 23,26 + napojenie hydrantu 1,40 + vodovodná prípojka 3,00 = 54,28 m, zaokrúhlené 54,30 m</t>
        </is>
      </c>
      <c r="H265" s="101" t="n">
        <v>54.3</v>
      </c>
      <c r="AT265" s="1" t="inlineStr">
        <is>
          <t>VV</t>
        </is>
      </c>
      <c r="AU265" s="1" t="inlineStr">
        <is>
          <t>2</t>
        </is>
      </c>
      <c r="AV265" s="2" t="inlineStr">
        <is>
          <t>2</t>
        </is>
      </c>
      <c r="AW265" s="2" t="inlineStr">
        <is>
          <t>True</t>
        </is>
      </c>
      <c r="AX265" s="2" t="inlineStr">
        <is>
          <t>1</t>
        </is>
      </c>
      <c r="AY265" s="1" t="inlineStr">
        <is>
          <t>ROZPOCET</t>
        </is>
      </c>
    </row>
    <row r="266" ht="24" customHeight="1">
      <c r="C266" s="72" t="inlineStr">
        <is>
          <t>52</t>
        </is>
      </c>
      <c r="D266" s="72" t="inlineStr">
        <is>
          <t>K</t>
        </is>
      </c>
      <c r="E266" s="73" t="inlineStr">
        <is>
          <t>893301001.S</t>
        </is>
      </c>
      <c r="F266" s="74" t="inlineStr">
        <is>
          <t>Osadenie vodomernej šachty železobetónovej, hmotnosti do 3 t - osadenie šachty na pripravené lôžko</t>
        </is>
      </c>
      <c r="G266" s="75" t="inlineStr">
        <is>
          <t>ks</t>
        </is>
      </c>
      <c r="H266" s="100" t="n">
        <v>1</v>
      </c>
      <c r="I266" s="77" t="n">
        <v>114.8</v>
      </c>
      <c r="J266" s="77">
        <f>ROUND(I266*H266,2)</f>
        <v/>
      </c>
      <c r="K266" s="78" t="inlineStr">
        <is>
          <t>CENEKON 2026/02</t>
        </is>
      </c>
      <c r="N266" s="46" t="inlineStr">
        <is>
          <t>základná</t>
        </is>
      </c>
      <c r="O266" s="98" t="n">
        <v>0</v>
      </c>
      <c r="P266" s="98">
        <f>O266*H266</f>
        <v/>
      </c>
      <c r="Q266" s="98" t="n">
        <v>0</v>
      </c>
      <c r="R266" s="98">
        <f>Q266*H266</f>
        <v/>
      </c>
      <c r="S266" s="98" t="n">
        <v>0</v>
      </c>
      <c r="T266" s="98">
        <f>S266*H266</f>
        <v/>
      </c>
      <c r="AR266" s="1" t="inlineStr">
        <is>
          <t>4</t>
        </is>
      </c>
      <c r="AT266" s="1" t="inlineStr">
        <is>
          <t>K</t>
        </is>
      </c>
      <c r="AU266" s="1" t="inlineStr">
        <is>
          <t>2</t>
        </is>
      </c>
      <c r="AY266" s="1" t="inlineStr">
        <is>
          <t>ROZPOCET</t>
        </is>
      </c>
      <c r="BE266" s="31">
        <f>IF(N266="základná",J266,0)</f>
        <v/>
      </c>
      <c r="BF266" s="31">
        <f>IF(N266="znížená",J266,0)</f>
        <v/>
      </c>
      <c r="BG266" s="31">
        <f>IF(N266="zákl. prenesená",J266,0)</f>
        <v/>
      </c>
      <c r="BH266" s="31">
        <f>IF(N266="zníž. prenesená",J266,0)</f>
        <v/>
      </c>
      <c r="BI266" s="31">
        <f>IF(N266="nulová",J266,0)</f>
        <v/>
      </c>
      <c r="BJ266" s="1" t="inlineStr">
        <is>
          <t>2</t>
        </is>
      </c>
      <c r="BK266" s="31">
        <f>ROUND(I266*H266,2)</f>
        <v/>
      </c>
      <c r="BL266" s="1" t="inlineStr">
        <is>
          <t>4</t>
        </is>
      </c>
      <c r="BM266" s="1" t="inlineStr">
        <is>
          <t>-1759852856</t>
        </is>
      </c>
    </row>
    <row r="267">
      <c r="D267" s="79" t="inlineStr">
        <is>
          <t>VV</t>
        </is>
      </c>
      <c r="F267" s="80" t="inlineStr">
        <is>
          <t>1 vodomerná šachta; hmotnosť podľa katalógu výrobcu 2,36 t</t>
        </is>
      </c>
      <c r="H267" s="101" t="n">
        <v>1</v>
      </c>
      <c r="AT267" s="1" t="inlineStr">
        <is>
          <t>VV</t>
        </is>
      </c>
      <c r="AU267" s="1" t="inlineStr">
        <is>
          <t>2</t>
        </is>
      </c>
      <c r="AV267" s="2" t="inlineStr">
        <is>
          <t>2</t>
        </is>
      </c>
      <c r="AW267" s="2" t="inlineStr">
        <is>
          <t>True</t>
        </is>
      </c>
      <c r="AX267" s="2" t="inlineStr">
        <is>
          <t>1</t>
        </is>
      </c>
      <c r="AY267" s="1" t="inlineStr">
        <is>
          <t>ROZPOCET</t>
        </is>
      </c>
    </row>
    <row r="268" ht="22.8" customHeight="1">
      <c r="D268" s="67" t="inlineStr">
        <is>
          <t>D</t>
        </is>
      </c>
      <c r="E268" s="70" t="inlineStr">
        <is>
          <t>9</t>
        </is>
      </c>
      <c r="F268" s="70" t="inlineStr">
        <is>
          <t>Ostatné konštrukcie a práce, búranie</t>
        </is>
      </c>
      <c r="J268" s="71">
        <f>BK268</f>
        <v/>
      </c>
      <c r="P268" s="98">
        <f>SUM(P269:P276)</f>
        <v/>
      </c>
      <c r="R268" s="98">
        <f>SUM(R269:R276)</f>
        <v/>
      </c>
      <c r="T268" s="98">
        <f>SUM(T269:T276)</f>
        <v/>
      </c>
      <c r="AR268" s="1" t="inlineStr">
        <is>
          <t>1</t>
        </is>
      </c>
      <c r="AT268" s="46" t="inlineStr">
        <is>
          <t>D</t>
        </is>
      </c>
      <c r="AU268" s="46" t="inlineStr">
        <is>
          <t>1</t>
        </is>
      </c>
      <c r="AY268" s="1" t="inlineStr">
        <is>
          <t>ROZPOCET</t>
        </is>
      </c>
      <c r="BK268" s="31">
        <f>SUM(BK269:BK276)</f>
        <v/>
      </c>
    </row>
    <row r="269" ht="36" customHeight="1">
      <c r="C269" s="72" t="inlineStr">
        <is>
          <t>53</t>
        </is>
      </c>
      <c r="D269" s="72" t="inlineStr">
        <is>
          <t>K</t>
        </is>
      </c>
      <c r="E269" s="73" t="inlineStr">
        <is>
          <t>960101002.S</t>
        </is>
      </c>
      <c r="F269" s="74" t="inlineStr">
        <is>
          <t>Vytýčenie priestorovej polohy líniového objektu - trasa areálového vodovodu a splaškovej kanalizácie</t>
        </is>
      </c>
      <c r="G269" s="75" t="inlineStr">
        <is>
          <t>bod</t>
        </is>
      </c>
      <c r="H269" s="100" t="n">
        <v>11</v>
      </c>
      <c r="I269" s="77" t="n">
        <v>27</v>
      </c>
      <c r="J269" s="77">
        <f>ROUND(I269*H269,2)</f>
        <v/>
      </c>
      <c r="K269" s="78" t="inlineStr">
        <is>
          <t>CENEKON 2026/02</t>
        </is>
      </c>
      <c r="N269" s="46" t="inlineStr">
        <is>
          <t>základná</t>
        </is>
      </c>
      <c r="O269" s="98" t="n">
        <v>0</v>
      </c>
      <c r="P269" s="98">
        <f>O269*H269</f>
        <v/>
      </c>
      <c r="Q269" s="98" t="n">
        <v>0</v>
      </c>
      <c r="R269" s="98">
        <f>Q269*H269</f>
        <v/>
      </c>
      <c r="S269" s="98" t="n">
        <v>0</v>
      </c>
      <c r="T269" s="98">
        <f>S269*H269</f>
        <v/>
      </c>
      <c r="AR269" s="1" t="inlineStr">
        <is>
          <t>4</t>
        </is>
      </c>
      <c r="AT269" s="1" t="inlineStr">
        <is>
          <t>K</t>
        </is>
      </c>
      <c r="AU269" s="1" t="inlineStr">
        <is>
          <t>2</t>
        </is>
      </c>
      <c r="AY269" s="1" t="inlineStr">
        <is>
          <t>ROZPOCET</t>
        </is>
      </c>
      <c r="BE269" s="31">
        <f>IF(N269="základná",J269,0)</f>
        <v/>
      </c>
      <c r="BF269" s="31">
        <f>IF(N269="znížená",J269,0)</f>
        <v/>
      </c>
      <c r="BG269" s="31">
        <f>IF(N269="zákl. prenesená",J269,0)</f>
        <v/>
      </c>
      <c r="BH269" s="31">
        <f>IF(N269="zníž. prenesená",J269,0)</f>
        <v/>
      </c>
      <c r="BI269" s="31">
        <f>IF(N269="nulová",J269,0)</f>
        <v/>
      </c>
      <c r="BJ269" s="1" t="inlineStr">
        <is>
          <t>2</t>
        </is>
      </c>
      <c r="BK269" s="31">
        <f>ROUND(I269*H269,2)</f>
        <v/>
      </c>
      <c r="BL269" s="1" t="inlineStr">
        <is>
          <t>4</t>
        </is>
      </c>
      <c r="BM269" s="1" t="inlineStr">
        <is>
          <t>-1324140021</t>
        </is>
      </c>
    </row>
    <row r="270">
      <c r="D270" s="79" t="inlineStr">
        <is>
          <t>VV</t>
        </is>
      </c>
      <c r="F270" s="80" t="inlineStr">
        <is>
          <t>5 revíznych šachiet + vodomerná šachta + 5 lomových bodov trás = 11 bodov</t>
        </is>
      </c>
      <c r="H270" s="101" t="n">
        <v>11</v>
      </c>
      <c r="AT270" s="1" t="inlineStr">
        <is>
          <t>VV</t>
        </is>
      </c>
      <c r="AU270" s="1" t="inlineStr">
        <is>
          <t>2</t>
        </is>
      </c>
      <c r="AV270" s="2" t="inlineStr">
        <is>
          <t>2</t>
        </is>
      </c>
      <c r="AW270" s="2" t="inlineStr">
        <is>
          <t>True</t>
        </is>
      </c>
      <c r="AX270" s="2" t="inlineStr">
        <is>
          <t>1</t>
        </is>
      </c>
      <c r="AY270" s="1" t="inlineStr">
        <is>
          <t>ROZPOCET</t>
        </is>
      </c>
    </row>
    <row r="271" ht="24" customHeight="1">
      <c r="C271" s="72" t="inlineStr">
        <is>
          <t>54</t>
        </is>
      </c>
      <c r="D271" s="72" t="inlineStr">
        <is>
          <t>K</t>
        </is>
      </c>
      <c r="E271" s="73" t="inlineStr">
        <is>
          <t>960101002.S</t>
        </is>
      </c>
      <c r="F271" s="74" t="inlineStr">
        <is>
          <t>Vytýčenie jestvujúcich podzemných vedení pred začatím zemných prác</t>
        </is>
      </c>
      <c r="G271" s="75" t="inlineStr">
        <is>
          <t>bod</t>
        </is>
      </c>
      <c r="H271" s="100" t="n">
        <v>5</v>
      </c>
      <c r="I271" s="77" t="n">
        <v>27</v>
      </c>
      <c r="J271" s="77">
        <f>ROUND(I271*H271,2)</f>
        <v/>
      </c>
      <c r="K271" s="78" t="inlineStr">
        <is>
          <t>CENEKON 2026/02</t>
        </is>
      </c>
      <c r="N271" s="46" t="inlineStr">
        <is>
          <t>základná</t>
        </is>
      </c>
      <c r="O271" s="98" t="n">
        <v>0</v>
      </c>
      <c r="P271" s="98">
        <f>O271*H271</f>
        <v/>
      </c>
      <c r="Q271" s="98" t="n">
        <v>0</v>
      </c>
      <c r="R271" s="98">
        <f>Q271*H271</f>
        <v/>
      </c>
      <c r="S271" s="98" t="n">
        <v>0</v>
      </c>
      <c r="T271" s="98">
        <f>S271*H271</f>
        <v/>
      </c>
      <c r="AR271" s="1" t="inlineStr">
        <is>
          <t>4</t>
        </is>
      </c>
      <c r="AT271" s="1" t="inlineStr">
        <is>
          <t>K</t>
        </is>
      </c>
      <c r="AU271" s="1" t="inlineStr">
        <is>
          <t>2</t>
        </is>
      </c>
      <c r="AY271" s="1" t="inlineStr">
        <is>
          <t>ROZPOCET</t>
        </is>
      </c>
      <c r="BE271" s="31">
        <f>IF(N271="základná",J271,0)</f>
        <v/>
      </c>
      <c r="BF271" s="31">
        <f>IF(N271="znížená",J271,0)</f>
        <v/>
      </c>
      <c r="BG271" s="31">
        <f>IF(N271="zákl. prenesená",J271,0)</f>
        <v/>
      </c>
      <c r="BH271" s="31">
        <f>IF(N271="zníž. prenesená",J271,0)</f>
        <v/>
      </c>
      <c r="BI271" s="31">
        <f>IF(N271="nulová",J271,0)</f>
        <v/>
      </c>
      <c r="BJ271" s="1" t="inlineStr">
        <is>
          <t>2</t>
        </is>
      </c>
      <c r="BK271" s="31">
        <f>ROUND(I271*H271,2)</f>
        <v/>
      </c>
      <c r="BL271" s="1" t="inlineStr">
        <is>
          <t>4</t>
        </is>
      </c>
      <c r="BM271" s="1" t="inlineStr">
        <is>
          <t>-558670480</t>
        </is>
      </c>
    </row>
    <row r="272">
      <c r="D272" s="79" t="inlineStr">
        <is>
          <t>VV</t>
        </is>
      </c>
      <c r="F272" s="80" t="inlineStr">
        <is>
          <t>poznámka situácie dažďovej kanalizácie: „pred zahájením zemných prác je nutné previesť vytýčenie všetkých inžinierskych vedení"</t>
        </is>
      </c>
      <c r="AT272" s="1" t="inlineStr">
        <is>
          <t>VV</t>
        </is>
      </c>
      <c r="AU272" s="1" t="inlineStr">
        <is>
          <t>2</t>
        </is>
      </c>
      <c r="AV272" s="2" t="inlineStr">
        <is>
          <t>2</t>
        </is>
      </c>
      <c r="AW272" s="2" t="inlineStr">
        <is>
          <t>True</t>
        </is>
      </c>
      <c r="AX272" s="2" t="inlineStr">
        <is>
          <t>0</t>
        </is>
      </c>
      <c r="AY272" s="1" t="inlineStr">
        <is>
          <t>ROZPOCET</t>
        </is>
      </c>
    </row>
    <row r="273">
      <c r="D273" s="79" t="inlineStr">
        <is>
          <t>VV</t>
        </is>
      </c>
      <c r="F273" s="80" t="inlineStr">
        <is>
          <t>koordinačná situácia vedie v areáli päť jestvujúcich podzemných sietí: verejný vodovod, verejná kanalizácia, STL plynovod, NN vedenie a vedenie Telekom</t>
        </is>
      </c>
      <c r="AT273" s="1" t="inlineStr">
        <is>
          <t>VV</t>
        </is>
      </c>
      <c r="AU273" s="1" t="inlineStr">
        <is>
          <t>2</t>
        </is>
      </c>
      <c r="AV273" s="2" t="inlineStr">
        <is>
          <t>2</t>
        </is>
      </c>
      <c r="AW273" s="2" t="inlineStr">
        <is>
          <t>True</t>
        </is>
      </c>
      <c r="AX273" s="2" t="inlineStr">
        <is>
          <t>0</t>
        </is>
      </c>
      <c r="AY273" s="1" t="inlineStr">
        <is>
          <t>ROZPOCET</t>
        </is>
      </c>
    </row>
    <row r="274">
      <c r="D274" s="79" t="inlineStr">
        <is>
          <t>VV</t>
        </is>
      </c>
      <c r="F274" s="80" t="inlineStr">
        <is>
          <t>vytýčenie jednej siete = 1 bod: 5 sietí x 1 = 5 bodov (predpoklad P-66)</t>
        </is>
      </c>
      <c r="H274" s="101" t="n">
        <v>5</v>
      </c>
      <c r="AT274" s="1" t="inlineStr">
        <is>
          <t>VV</t>
        </is>
      </c>
      <c r="AU274" s="1" t="inlineStr">
        <is>
          <t>2</t>
        </is>
      </c>
      <c r="AV274" s="2" t="inlineStr">
        <is>
          <t>2</t>
        </is>
      </c>
      <c r="AW274" s="2" t="inlineStr">
        <is>
          <t>True</t>
        </is>
      </c>
      <c r="AX274" s="2" t="inlineStr">
        <is>
          <t>1</t>
        </is>
      </c>
      <c r="AY274" s="1" t="inlineStr">
        <is>
          <t>ROZPOCET</t>
        </is>
      </c>
    </row>
    <row r="275" ht="36" customHeight="1">
      <c r="C275" s="82" t="inlineStr">
        <is>
          <t>55</t>
        </is>
      </c>
      <c r="D275" s="82" t="inlineStr">
        <is>
          <t>M</t>
        </is>
      </c>
      <c r="E275" s="83" t="inlineStr">
        <is>
          <t>38083430</t>
        </is>
      </c>
      <c r="F275" s="84" t="inlineStr">
        <is>
          <t>Vodomerná šachta betónová s poklopom na konci vodovodnej prípojky - dodávka šachty bez vnútorného vystrojenia</t>
        </is>
      </c>
      <c r="G275" s="85" t="inlineStr">
        <is>
          <t>ks</t>
        </is>
      </c>
      <c r="H275" s="102" t="n">
        <v>1</v>
      </c>
      <c r="I275" s="87" t="n">
        <v>660</v>
      </c>
      <c r="J275" s="87">
        <f>ROUND(I275*H275,2)</f>
        <v/>
      </c>
      <c r="K275" s="88" t="inlineStr">
        <is>
          <t>CENEKON 2026/02</t>
        </is>
      </c>
      <c r="N275" s="46" t="inlineStr">
        <is>
          <t>základná</t>
        </is>
      </c>
      <c r="O275" s="98" t="n">
        <v>0</v>
      </c>
      <c r="P275" s="98">
        <f>O275*H275</f>
        <v/>
      </c>
      <c r="Q275" s="98" t="n">
        <v>2.36</v>
      </c>
      <c r="R275" s="98">
        <f>Q275*H275</f>
        <v/>
      </c>
      <c r="S275" s="98" t="n">
        <v>0</v>
      </c>
      <c r="T275" s="98">
        <f>S275*H275</f>
        <v/>
      </c>
      <c r="AR275" s="1" t="inlineStr">
        <is>
          <t>8</t>
        </is>
      </c>
      <c r="AT275" s="1" t="inlineStr">
        <is>
          <t>M</t>
        </is>
      </c>
      <c r="AU275" s="1" t="inlineStr">
        <is>
          <t>2</t>
        </is>
      </c>
      <c r="AY275" s="1" t="inlineStr">
        <is>
          <t>ROZPOCET</t>
        </is>
      </c>
      <c r="BE275" s="31">
        <f>IF(N275="základná",J275,0)</f>
        <v/>
      </c>
      <c r="BF275" s="31">
        <f>IF(N275="znížená",J275,0)</f>
        <v/>
      </c>
      <c r="BG275" s="31">
        <f>IF(N275="zákl. prenesená",J275,0)</f>
        <v/>
      </c>
      <c r="BH275" s="31">
        <f>IF(N275="zníž. prenesená",J275,0)</f>
        <v/>
      </c>
      <c r="BI275" s="31">
        <f>IF(N275="nulová",J275,0)</f>
        <v/>
      </c>
      <c r="BJ275" s="1" t="inlineStr">
        <is>
          <t>2</t>
        </is>
      </c>
      <c r="BK275" s="31">
        <f>ROUND(I275*H275,2)</f>
        <v/>
      </c>
      <c r="BL275" s="1" t="inlineStr">
        <is>
          <t>4</t>
        </is>
      </c>
      <c r="BM275" s="1" t="inlineStr">
        <is>
          <t>-1083634885</t>
        </is>
      </c>
    </row>
    <row r="276">
      <c r="D276" s="79" t="inlineStr">
        <is>
          <t>VV</t>
        </is>
      </c>
      <c r="F276" s="80" t="inlineStr">
        <is>
          <t>1 ks podľa situácie a technickej správy</t>
        </is>
      </c>
      <c r="H276" s="101" t="n">
        <v>1</v>
      </c>
      <c r="AT276" s="1" t="inlineStr">
        <is>
          <t>VV</t>
        </is>
      </c>
      <c r="AU276" s="1" t="inlineStr">
        <is>
          <t>2</t>
        </is>
      </c>
      <c r="AV276" s="2" t="inlineStr">
        <is>
          <t>2</t>
        </is>
      </c>
      <c r="AW276" s="2" t="inlineStr">
        <is>
          <t>True</t>
        </is>
      </c>
      <c r="AX276" s="2" t="inlineStr">
        <is>
          <t>1</t>
        </is>
      </c>
      <c r="AY276" s="1" t="inlineStr">
        <is>
          <t>ROZPOCET</t>
        </is>
      </c>
    </row>
    <row r="277" ht="22.8" customHeight="1">
      <c r="D277" s="67" t="inlineStr">
        <is>
          <t>D</t>
        </is>
      </c>
      <c r="E277" s="70" t="inlineStr">
        <is>
          <t>998</t>
        </is>
      </c>
      <c r="F277" s="70" t="inlineStr">
        <is>
          <t>Presun hmôt</t>
        </is>
      </c>
      <c r="J277" s="71">
        <f>BK277</f>
        <v/>
      </c>
      <c r="P277" s="98">
        <f>SUM(P278:P287)</f>
        <v/>
      </c>
      <c r="R277" s="98">
        <f>SUM(R278:R287)</f>
        <v/>
      </c>
      <c r="T277" s="98">
        <f>SUM(T278:T287)</f>
        <v/>
      </c>
      <c r="AR277" s="1" t="inlineStr">
        <is>
          <t>1</t>
        </is>
      </c>
      <c r="AT277" s="46" t="inlineStr">
        <is>
          <t>D</t>
        </is>
      </c>
      <c r="AU277" s="46" t="inlineStr">
        <is>
          <t>1</t>
        </is>
      </c>
      <c r="AY277" s="1" t="inlineStr">
        <is>
          <t>ROZPOCET</t>
        </is>
      </c>
      <c r="BK277" s="31">
        <f>SUM(BK278:BK287)</f>
        <v/>
      </c>
    </row>
    <row r="278" ht="24" customHeight="1">
      <c r="C278" s="72" t="inlineStr">
        <is>
          <t>56</t>
        </is>
      </c>
      <c r="D278" s="72" t="inlineStr">
        <is>
          <t>K</t>
        </is>
      </c>
      <c r="E278" s="73" t="inlineStr">
        <is>
          <t>998722203.S</t>
        </is>
      </c>
      <c r="F278" s="74" t="inlineStr">
        <is>
          <t>Presun hmôt pre vnútorný vodovod v objektoch výšky nad 12 do 24 m</t>
        </is>
      </c>
      <c r="G278" s="75" t="inlineStr">
        <is>
          <t>%</t>
        </is>
      </c>
      <c r="H278" s="100" t="n">
        <v>316.56</v>
      </c>
      <c r="I278" s="77" t="n">
        <v>0.75</v>
      </c>
      <c r="J278" s="77">
        <f>ROUND(I278*H278,2)</f>
        <v/>
      </c>
      <c r="K278" s="78" t="inlineStr">
        <is>
          <t>CENEKON 2026/02</t>
        </is>
      </c>
      <c r="N278" s="46" t="inlineStr">
        <is>
          <t>základná</t>
        </is>
      </c>
      <c r="O278" s="98" t="n">
        <v>0</v>
      </c>
      <c r="P278" s="98">
        <f>O278*H278</f>
        <v/>
      </c>
      <c r="Q278" s="98" t="n">
        <v>0</v>
      </c>
      <c r="R278" s="98">
        <f>Q278*H278</f>
        <v/>
      </c>
      <c r="S278" s="98" t="n">
        <v>0</v>
      </c>
      <c r="T278" s="98">
        <f>S278*H278</f>
        <v/>
      </c>
      <c r="AR278" s="1" t="inlineStr">
        <is>
          <t>4</t>
        </is>
      </c>
      <c r="AT278" s="1" t="inlineStr">
        <is>
          <t>K</t>
        </is>
      </c>
      <c r="AU278" s="1" t="inlineStr">
        <is>
          <t>2</t>
        </is>
      </c>
      <c r="AY278" s="1" t="inlineStr">
        <is>
          <t>ROZPOCET</t>
        </is>
      </c>
      <c r="BE278" s="31">
        <f>IF(N278="základná",J278,0)</f>
        <v/>
      </c>
      <c r="BF278" s="31">
        <f>IF(N278="znížená",J278,0)</f>
        <v/>
      </c>
      <c r="BG278" s="31">
        <f>IF(N278="zákl. prenesená",J278,0)</f>
        <v/>
      </c>
      <c r="BH278" s="31">
        <f>IF(N278="zníž. prenesená",J278,0)</f>
        <v/>
      </c>
      <c r="BI278" s="31">
        <f>IF(N278="nulová",J278,0)</f>
        <v/>
      </c>
      <c r="BJ278" s="1" t="inlineStr">
        <is>
          <t>2</t>
        </is>
      </c>
      <c r="BK278" s="31">
        <f>ROUND(I278*H278,2)</f>
        <v/>
      </c>
      <c r="BL278" s="1" t="inlineStr">
        <is>
          <t>4</t>
        </is>
      </c>
      <c r="BM278" s="1" t="inlineStr">
        <is>
          <t>372253892</t>
        </is>
      </c>
    </row>
    <row r="279">
      <c r="D279" s="79" t="inlineStr">
        <is>
          <t>VV</t>
        </is>
      </c>
      <c r="F279" s="80" t="inlineStr">
        <is>
          <t>0.75 % zo základne oddielu 722 Vnútorný vodovod: 31655.95 EUR / 100</t>
        </is>
      </c>
      <c r="H279" s="101" t="n">
        <v>316.56</v>
      </c>
      <c r="AT279" s="1" t="inlineStr">
        <is>
          <t>VV</t>
        </is>
      </c>
      <c r="AU279" s="1" t="inlineStr">
        <is>
          <t>2</t>
        </is>
      </c>
      <c r="AV279" s="2" t="inlineStr">
        <is>
          <t>2</t>
        </is>
      </c>
      <c r="AW279" s="2" t="inlineStr">
        <is>
          <t>True</t>
        </is>
      </c>
      <c r="AX279" s="2" t="inlineStr">
        <is>
          <t>1</t>
        </is>
      </c>
      <c r="AY279" s="1" t="inlineStr">
        <is>
          <t>ROZPOCET</t>
        </is>
      </c>
    </row>
    <row r="280" ht="24" customHeight="1">
      <c r="C280" s="72" t="inlineStr">
        <is>
          <t>57</t>
        </is>
      </c>
      <c r="D280" s="72" t="inlineStr">
        <is>
          <t>K</t>
        </is>
      </c>
      <c r="E280" s="73" t="inlineStr">
        <is>
          <t>998713203.S</t>
        </is>
      </c>
      <c r="F280" s="74" t="inlineStr">
        <is>
          <t>Presun hmôt pre izolácie tepelné v objektoch výšky nad 12 do 24 m</t>
        </is>
      </c>
      <c r="G280" s="75" t="inlineStr">
        <is>
          <t>%</t>
        </is>
      </c>
      <c r="H280" s="100" t="n">
        <v>49.85</v>
      </c>
      <c r="I280" s="77" t="n">
        <v>1.55</v>
      </c>
      <c r="J280" s="77">
        <f>ROUND(I280*H280,2)</f>
        <v/>
      </c>
      <c r="K280" s="78" t="inlineStr">
        <is>
          <t>CENEKON 2026/02</t>
        </is>
      </c>
      <c r="N280" s="46" t="inlineStr">
        <is>
          <t>základná</t>
        </is>
      </c>
      <c r="O280" s="98" t="n">
        <v>0</v>
      </c>
      <c r="P280" s="98">
        <f>O280*H280</f>
        <v/>
      </c>
      <c r="Q280" s="98" t="n">
        <v>0</v>
      </c>
      <c r="R280" s="98">
        <f>Q280*H280</f>
        <v/>
      </c>
      <c r="S280" s="98" t="n">
        <v>0</v>
      </c>
      <c r="T280" s="98">
        <f>S280*H280</f>
        <v/>
      </c>
      <c r="AR280" s="1" t="inlineStr">
        <is>
          <t>4</t>
        </is>
      </c>
      <c r="AT280" s="1" t="inlineStr">
        <is>
          <t>K</t>
        </is>
      </c>
      <c r="AU280" s="1" t="inlineStr">
        <is>
          <t>2</t>
        </is>
      </c>
      <c r="AY280" s="1" t="inlineStr">
        <is>
          <t>ROZPOCET</t>
        </is>
      </c>
      <c r="BE280" s="31">
        <f>IF(N280="základná",J280,0)</f>
        <v/>
      </c>
      <c r="BF280" s="31">
        <f>IF(N280="znížená",J280,0)</f>
        <v/>
      </c>
      <c r="BG280" s="31">
        <f>IF(N280="zákl. prenesená",J280,0)</f>
        <v/>
      </c>
      <c r="BH280" s="31">
        <f>IF(N280="zníž. prenesená",J280,0)</f>
        <v/>
      </c>
      <c r="BI280" s="31">
        <f>IF(N280="nulová",J280,0)</f>
        <v/>
      </c>
      <c r="BJ280" s="1" t="inlineStr">
        <is>
          <t>2</t>
        </is>
      </c>
      <c r="BK280" s="31">
        <f>ROUND(I280*H280,2)</f>
        <v/>
      </c>
      <c r="BL280" s="1" t="inlineStr">
        <is>
          <t>4</t>
        </is>
      </c>
      <c r="BM280" s="1" t="inlineStr">
        <is>
          <t>1349811547</t>
        </is>
      </c>
    </row>
    <row r="281">
      <c r="D281" s="79" t="inlineStr">
        <is>
          <t>VV</t>
        </is>
      </c>
      <c r="F281" s="80" t="inlineStr">
        <is>
          <t>1.55 % zo základne oddielu 713 Izolácie tepelné: 4984.75 EUR / 100</t>
        </is>
      </c>
      <c r="H281" s="101" t="n">
        <v>49.85</v>
      </c>
      <c r="AT281" s="1" t="inlineStr">
        <is>
          <t>VV</t>
        </is>
      </c>
      <c r="AU281" s="1" t="inlineStr">
        <is>
          <t>2</t>
        </is>
      </c>
      <c r="AV281" s="2" t="inlineStr">
        <is>
          <t>2</t>
        </is>
      </c>
      <c r="AW281" s="2" t="inlineStr">
        <is>
          <t>True</t>
        </is>
      </c>
      <c r="AX281" s="2" t="inlineStr">
        <is>
          <t>1</t>
        </is>
      </c>
      <c r="AY281" s="1" t="inlineStr">
        <is>
          <t>ROZPOCET</t>
        </is>
      </c>
    </row>
    <row r="282" ht="24" customHeight="1">
      <c r="C282" s="72" t="inlineStr">
        <is>
          <t>58</t>
        </is>
      </c>
      <c r="D282" s="72" t="inlineStr">
        <is>
          <t>K</t>
        </is>
      </c>
      <c r="E282" s="73" t="inlineStr">
        <is>
          <t>998721203.S</t>
        </is>
      </c>
      <c r="F282" s="74" t="inlineStr">
        <is>
          <t>Presun hmôt pre vnútornú kanalizáciu v objektoch výšky nad 12 do 24 m</t>
        </is>
      </c>
      <c r="G282" s="75" t="inlineStr">
        <is>
          <t>%</t>
        </is>
      </c>
      <c r="H282" s="100" t="n">
        <v>220.11</v>
      </c>
      <c r="I282" s="77" t="n">
        <v>1.1</v>
      </c>
      <c r="J282" s="77">
        <f>ROUND(I282*H282,2)</f>
        <v/>
      </c>
      <c r="K282" s="78" t="inlineStr">
        <is>
          <t>CENEKON 2026/02</t>
        </is>
      </c>
      <c r="N282" s="46" t="inlineStr">
        <is>
          <t>základná</t>
        </is>
      </c>
      <c r="O282" s="98" t="n">
        <v>0</v>
      </c>
      <c r="P282" s="98">
        <f>O282*H282</f>
        <v/>
      </c>
      <c r="Q282" s="98" t="n">
        <v>0</v>
      </c>
      <c r="R282" s="98">
        <f>Q282*H282</f>
        <v/>
      </c>
      <c r="S282" s="98" t="n">
        <v>0</v>
      </c>
      <c r="T282" s="98">
        <f>S282*H282</f>
        <v/>
      </c>
      <c r="AR282" s="1" t="inlineStr">
        <is>
          <t>4</t>
        </is>
      </c>
      <c r="AT282" s="1" t="inlineStr">
        <is>
          <t>K</t>
        </is>
      </c>
      <c r="AU282" s="1" t="inlineStr">
        <is>
          <t>2</t>
        </is>
      </c>
      <c r="AY282" s="1" t="inlineStr">
        <is>
          <t>ROZPOCET</t>
        </is>
      </c>
      <c r="BE282" s="31">
        <f>IF(N282="základná",J282,0)</f>
        <v/>
      </c>
      <c r="BF282" s="31">
        <f>IF(N282="znížená",J282,0)</f>
        <v/>
      </c>
      <c r="BG282" s="31">
        <f>IF(N282="zákl. prenesená",J282,0)</f>
        <v/>
      </c>
      <c r="BH282" s="31">
        <f>IF(N282="zníž. prenesená",J282,0)</f>
        <v/>
      </c>
      <c r="BI282" s="31">
        <f>IF(N282="nulová",J282,0)</f>
        <v/>
      </c>
      <c r="BJ282" s="1" t="inlineStr">
        <is>
          <t>2</t>
        </is>
      </c>
      <c r="BK282" s="31">
        <f>ROUND(I282*H282,2)</f>
        <v/>
      </c>
      <c r="BL282" s="1" t="inlineStr">
        <is>
          <t>4</t>
        </is>
      </c>
      <c r="BM282" s="1" t="inlineStr">
        <is>
          <t>95802844</t>
        </is>
      </c>
    </row>
    <row r="283">
      <c r="D283" s="79" t="inlineStr">
        <is>
          <t>VV</t>
        </is>
      </c>
      <c r="F283" s="80" t="inlineStr">
        <is>
          <t>1.1 % zo základne oddielu 721 Vnútorná kanalizácia: 22011.30 EUR / 100</t>
        </is>
      </c>
      <c r="H283" s="101" t="n">
        <v>220.11</v>
      </c>
      <c r="AT283" s="1" t="inlineStr">
        <is>
          <t>VV</t>
        </is>
      </c>
      <c r="AU283" s="1" t="inlineStr">
        <is>
          <t>2</t>
        </is>
      </c>
      <c r="AV283" s="2" t="inlineStr">
        <is>
          <t>2</t>
        </is>
      </c>
      <c r="AW283" s="2" t="inlineStr">
        <is>
          <t>True</t>
        </is>
      </c>
      <c r="AX283" s="2" t="inlineStr">
        <is>
          <t>1</t>
        </is>
      </c>
      <c r="AY283" s="1" t="inlineStr">
        <is>
          <t>ROZPOCET</t>
        </is>
      </c>
    </row>
    <row r="284" ht="24" customHeight="1">
      <c r="C284" s="72" t="inlineStr">
        <is>
          <t>59</t>
        </is>
      </c>
      <c r="D284" s="72" t="inlineStr">
        <is>
          <t>K</t>
        </is>
      </c>
      <c r="E284" s="73" t="inlineStr">
        <is>
          <t>998725203.S</t>
        </is>
      </c>
      <c r="F284" s="74" t="inlineStr">
        <is>
          <t>Presun hmôt pre zariaďovacie predmety v objektoch výšky nad 12 do 24 m</t>
        </is>
      </c>
      <c r="G284" s="75" t="inlineStr">
        <is>
          <t>%</t>
        </is>
      </c>
      <c r="H284" s="100" t="n">
        <v>741.48</v>
      </c>
      <c r="I284" s="77" t="n">
        <v>0.35</v>
      </c>
      <c r="J284" s="77">
        <f>ROUND(I284*H284,2)</f>
        <v/>
      </c>
      <c r="K284" s="78" t="inlineStr">
        <is>
          <t>CENEKON 2026/02</t>
        </is>
      </c>
      <c r="N284" s="46" t="inlineStr">
        <is>
          <t>základná</t>
        </is>
      </c>
      <c r="O284" s="98" t="n">
        <v>0</v>
      </c>
      <c r="P284" s="98">
        <f>O284*H284</f>
        <v/>
      </c>
      <c r="Q284" s="98" t="n">
        <v>0</v>
      </c>
      <c r="R284" s="98">
        <f>Q284*H284</f>
        <v/>
      </c>
      <c r="S284" s="98" t="n">
        <v>0</v>
      </c>
      <c r="T284" s="98">
        <f>S284*H284</f>
        <v/>
      </c>
      <c r="AR284" s="1" t="inlineStr">
        <is>
          <t>4</t>
        </is>
      </c>
      <c r="AT284" s="1" t="inlineStr">
        <is>
          <t>K</t>
        </is>
      </c>
      <c r="AU284" s="1" t="inlineStr">
        <is>
          <t>2</t>
        </is>
      </c>
      <c r="AY284" s="1" t="inlineStr">
        <is>
          <t>ROZPOCET</t>
        </is>
      </c>
      <c r="BE284" s="31">
        <f>IF(N284="základná",J284,0)</f>
        <v/>
      </c>
      <c r="BF284" s="31">
        <f>IF(N284="znížená",J284,0)</f>
        <v/>
      </c>
      <c r="BG284" s="31">
        <f>IF(N284="zákl. prenesená",J284,0)</f>
        <v/>
      </c>
      <c r="BH284" s="31">
        <f>IF(N284="zníž. prenesená",J284,0)</f>
        <v/>
      </c>
      <c r="BI284" s="31">
        <f>IF(N284="nulová",J284,0)</f>
        <v/>
      </c>
      <c r="BJ284" s="1" t="inlineStr">
        <is>
          <t>2</t>
        </is>
      </c>
      <c r="BK284" s="31">
        <f>ROUND(I284*H284,2)</f>
        <v/>
      </c>
      <c r="BL284" s="1" t="inlineStr">
        <is>
          <t>4</t>
        </is>
      </c>
      <c r="BM284" s="1" t="inlineStr">
        <is>
          <t>-1415908126</t>
        </is>
      </c>
    </row>
    <row r="285">
      <c r="D285" s="79" t="inlineStr">
        <is>
          <t>VV</t>
        </is>
      </c>
      <c r="F285" s="80" t="inlineStr">
        <is>
          <t>0.35 % zo základne oddielu 725 Zariaďovacie predmety: 74147.64 EUR / 100</t>
        </is>
      </c>
      <c r="H285" s="101" t="n">
        <v>741.48</v>
      </c>
      <c r="AT285" s="1" t="inlineStr">
        <is>
          <t>VV</t>
        </is>
      </c>
      <c r="AU285" s="1" t="inlineStr">
        <is>
          <t>2</t>
        </is>
      </c>
      <c r="AV285" s="2" t="inlineStr">
        <is>
          <t>2</t>
        </is>
      </c>
      <c r="AW285" s="2" t="inlineStr">
        <is>
          <t>True</t>
        </is>
      </c>
      <c r="AX285" s="2" t="inlineStr">
        <is>
          <t>1</t>
        </is>
      </c>
      <c r="AY285" s="1" t="inlineStr">
        <is>
          <t>ROZPOCET</t>
        </is>
      </c>
    </row>
    <row r="286" ht="24" customHeight="1">
      <c r="C286" s="72" t="inlineStr">
        <is>
          <t>60</t>
        </is>
      </c>
      <c r="D286" s="72" t="inlineStr">
        <is>
          <t>K</t>
        </is>
      </c>
      <c r="E286" s="73" t="inlineStr">
        <is>
          <t>998276101.S</t>
        </is>
      </c>
      <c r="F286" s="74" t="inlineStr">
        <is>
          <t>Presun hmôt pre rúrové vedenie z rúr z plastických hmôt v otvorenom výkope</t>
        </is>
      </c>
      <c r="G286" s="75" t="inlineStr">
        <is>
          <t>t</t>
        </is>
      </c>
      <c r="H286" s="100" t="n">
        <v>18.51</v>
      </c>
      <c r="I286" s="77" t="n">
        <v>45.73</v>
      </c>
      <c r="J286" s="77">
        <f>ROUND(I286*H286,2)</f>
        <v/>
      </c>
      <c r="K286" s="78" t="inlineStr">
        <is>
          <t>CENEKON 2026/02</t>
        </is>
      </c>
      <c r="N286" s="46" t="inlineStr">
        <is>
          <t>základná</t>
        </is>
      </c>
      <c r="O286" s="98" t="n">
        <v>0</v>
      </c>
      <c r="P286" s="98">
        <f>O286*H286</f>
        <v/>
      </c>
      <c r="Q286" s="98" t="n">
        <v>0</v>
      </c>
      <c r="R286" s="98">
        <f>Q286*H286</f>
        <v/>
      </c>
      <c r="S286" s="98" t="n">
        <v>0</v>
      </c>
      <c r="T286" s="98">
        <f>S286*H286</f>
        <v/>
      </c>
      <c r="AR286" s="1" t="inlineStr">
        <is>
          <t>4</t>
        </is>
      </c>
      <c r="AT286" s="1" t="inlineStr">
        <is>
          <t>K</t>
        </is>
      </c>
      <c r="AU286" s="1" t="inlineStr">
        <is>
          <t>2</t>
        </is>
      </c>
      <c r="AY286" s="1" t="inlineStr">
        <is>
          <t>ROZPOCET</t>
        </is>
      </c>
      <c r="BE286" s="31">
        <f>IF(N286="základná",J286,0)</f>
        <v/>
      </c>
      <c r="BF286" s="31">
        <f>IF(N286="znížená",J286,0)</f>
        <v/>
      </c>
      <c r="BG286" s="31">
        <f>IF(N286="zákl. prenesená",J286,0)</f>
        <v/>
      </c>
      <c r="BH286" s="31">
        <f>IF(N286="zníž. prenesená",J286,0)</f>
        <v/>
      </c>
      <c r="BI286" s="31">
        <f>IF(N286="nulová",J286,0)</f>
        <v/>
      </c>
      <c r="BJ286" s="1" t="inlineStr">
        <is>
          <t>2</t>
        </is>
      </c>
      <c r="BK286" s="31">
        <f>ROUND(I286*H286,2)</f>
        <v/>
      </c>
      <c r="BL286" s="1" t="inlineStr">
        <is>
          <t>4</t>
        </is>
      </c>
      <c r="BM286" s="1" t="inlineStr">
        <is>
          <t>-295948820</t>
        </is>
      </c>
    </row>
    <row r="287">
      <c r="D287" s="79" t="inlineStr">
        <is>
          <t>VV</t>
        </is>
      </c>
      <c r="F287" s="80" t="inlineStr">
        <is>
          <t>súčet hmotností položiek oddielu 8 Rúrové vedenie - vonkajšie rozvody podľa katalógu CENEKON = 18.51 t</t>
        </is>
      </c>
      <c r="H287" s="101" t="n">
        <v>18.51</v>
      </c>
      <c r="AT287" s="1" t="inlineStr">
        <is>
          <t>VV</t>
        </is>
      </c>
      <c r="AU287" s="1" t="inlineStr">
        <is>
          <t>2</t>
        </is>
      </c>
      <c r="AV287" s="2" t="inlineStr">
        <is>
          <t>2</t>
        </is>
      </c>
      <c r="AW287" s="2" t="inlineStr">
        <is>
          <t>True</t>
        </is>
      </c>
      <c r="AX287" s="2" t="inlineStr">
        <is>
          <t>1</t>
        </is>
      </c>
      <c r="AY287" s="1" t="inlineStr">
        <is>
          <t>ROZPOCET</t>
        </is>
      </c>
    </row>
    <row r="288" ht="25.92" customHeight="1">
      <c r="D288" s="67" t="inlineStr">
        <is>
          <t>D</t>
        </is>
      </c>
      <c r="E288" s="68" t="inlineStr">
        <is>
          <t>PSV</t>
        </is>
      </c>
      <c r="F288" s="68" t="inlineStr">
        <is>
          <t>Práce a dodávky PSV</t>
        </is>
      </c>
      <c r="J288" s="69">
        <f>BK288</f>
        <v/>
      </c>
      <c r="P288" s="98">
        <f>P289+P306+P331+P387</f>
        <v/>
      </c>
      <c r="R288" s="98">
        <f>R289+R306+R331+R387</f>
        <v/>
      </c>
      <c r="T288" s="98">
        <f>T289+T306+T331+T387</f>
        <v/>
      </c>
      <c r="AR288" s="1" t="inlineStr">
        <is>
          <t>2</t>
        </is>
      </c>
      <c r="AT288" s="46" t="inlineStr">
        <is>
          <t>D</t>
        </is>
      </c>
      <c r="AU288" s="46" t="inlineStr">
        <is>
          <t>0</t>
        </is>
      </c>
      <c r="AY288" s="1" t="inlineStr">
        <is>
          <t>ROZPOCET</t>
        </is>
      </c>
      <c r="BK288" s="31">
        <f>BK289+BK306+BK331+BK387</f>
        <v/>
      </c>
    </row>
    <row r="289" ht="22.8" customHeight="1">
      <c r="D289" s="67" t="inlineStr">
        <is>
          <t>D</t>
        </is>
      </c>
      <c r="E289" s="70" t="inlineStr">
        <is>
          <t>713</t>
        </is>
      </c>
      <c r="F289" s="70" t="inlineStr">
        <is>
          <t>Izolácie tepelné</t>
        </is>
      </c>
      <c r="J289" s="71">
        <f>BK289</f>
        <v/>
      </c>
      <c r="P289" s="98">
        <f>SUM(P290:P305)</f>
        <v/>
      </c>
      <c r="R289" s="98">
        <f>SUM(R290:R305)</f>
        <v/>
      </c>
      <c r="T289" s="98">
        <f>SUM(T290:T305)</f>
        <v/>
      </c>
      <c r="AR289" s="1" t="inlineStr">
        <is>
          <t>2</t>
        </is>
      </c>
      <c r="AT289" s="46" t="inlineStr">
        <is>
          <t>D</t>
        </is>
      </c>
      <c r="AU289" s="46" t="inlineStr">
        <is>
          <t>1</t>
        </is>
      </c>
      <c r="AY289" s="1" t="inlineStr">
        <is>
          <t>ROZPOCET</t>
        </is>
      </c>
      <c r="BK289" s="31">
        <f>SUM(BK290:BK305)</f>
        <v/>
      </c>
    </row>
    <row r="290" ht="24" customHeight="1">
      <c r="C290" s="72" t="inlineStr">
        <is>
          <t>61</t>
        </is>
      </c>
      <c r="D290" s="72" t="inlineStr">
        <is>
          <t>K</t>
        </is>
      </c>
      <c r="E290" s="73" t="inlineStr">
        <is>
          <t>713412112.S</t>
        </is>
      </c>
      <c r="F290" s="74" t="inlineStr">
        <is>
          <t>Montáž izolácie tepelnej potrubia puzdrami, potrubie DN 20 - stúpačky studenej vody</t>
        </is>
      </c>
      <c r="G290" s="75" t="inlineStr">
        <is>
          <t>m</t>
        </is>
      </c>
      <c r="H290" s="100" t="n">
        <v>99.45</v>
      </c>
      <c r="I290" s="77" t="n">
        <v>4.82</v>
      </c>
      <c r="J290" s="77">
        <f>ROUND(I290*H290,2)</f>
        <v/>
      </c>
      <c r="K290" s="78" t="inlineStr">
        <is>
          <t>CENEKON 2026/02</t>
        </is>
      </c>
      <c r="N290" s="46" t="inlineStr">
        <is>
          <t>základná</t>
        </is>
      </c>
      <c r="O290" s="98" t="n">
        <v>0</v>
      </c>
      <c r="P290" s="98">
        <f>O290*H290</f>
        <v/>
      </c>
      <c r="Q290" s="98" t="n">
        <v>0</v>
      </c>
      <c r="R290" s="98">
        <f>Q290*H290</f>
        <v/>
      </c>
      <c r="S290" s="98" t="n">
        <v>0</v>
      </c>
      <c r="T290" s="98">
        <f>S290*H290</f>
        <v/>
      </c>
      <c r="AR290" s="1" t="inlineStr">
        <is>
          <t>16</t>
        </is>
      </c>
      <c r="AT290" s="1" t="inlineStr">
        <is>
          <t>K</t>
        </is>
      </c>
      <c r="AU290" s="1" t="inlineStr">
        <is>
          <t>2</t>
        </is>
      </c>
      <c r="AY290" s="1" t="inlineStr">
        <is>
          <t>ROZPOCET</t>
        </is>
      </c>
      <c r="BE290" s="31">
        <f>IF(N290="základná",J290,0)</f>
        <v/>
      </c>
      <c r="BF290" s="31">
        <f>IF(N290="znížená",J290,0)</f>
        <v/>
      </c>
      <c r="BG290" s="31">
        <f>IF(N290="zákl. prenesená",J290,0)</f>
        <v/>
      </c>
      <c r="BH290" s="31">
        <f>IF(N290="zníž. prenesená",J290,0)</f>
        <v/>
      </c>
      <c r="BI290" s="31">
        <f>IF(N290="nulová",J290,0)</f>
        <v/>
      </c>
      <c r="BJ290" s="1" t="inlineStr">
        <is>
          <t>2</t>
        </is>
      </c>
      <c r="BK290" s="31">
        <f>ROUND(I290*H290,2)</f>
        <v/>
      </c>
      <c r="BL290" s="1" t="inlineStr">
        <is>
          <t>16</t>
        </is>
      </c>
      <c r="BM290" s="1" t="inlineStr">
        <is>
          <t>-1294828649</t>
        </is>
      </c>
    </row>
    <row r="291">
      <c r="D291" s="79" t="inlineStr">
        <is>
          <t>VV</t>
        </is>
      </c>
      <c r="F291" s="80" t="inlineStr">
        <is>
          <t>zhodné s dĺžkou stúpačiek studenej vody = 99.45 m</t>
        </is>
      </c>
      <c r="H291" s="101" t="n">
        <v>99.45</v>
      </c>
      <c r="AT291" s="1" t="inlineStr">
        <is>
          <t>VV</t>
        </is>
      </c>
      <c r="AU291" s="1" t="inlineStr">
        <is>
          <t>2</t>
        </is>
      </c>
      <c r="AV291" s="2" t="inlineStr">
        <is>
          <t>2</t>
        </is>
      </c>
      <c r="AW291" s="2" t="inlineStr">
        <is>
          <t>True</t>
        </is>
      </c>
      <c r="AX291" s="2" t="inlineStr">
        <is>
          <t>1</t>
        </is>
      </c>
      <c r="AY291" s="1" t="inlineStr">
        <is>
          <t>ROZPOCET</t>
        </is>
      </c>
    </row>
    <row r="292" ht="24" customHeight="1">
      <c r="C292" s="82" t="inlineStr">
        <is>
          <t>62</t>
        </is>
      </c>
      <c r="D292" s="82" t="inlineStr">
        <is>
          <t>M</t>
        </is>
      </c>
      <c r="E292" s="83" t="inlineStr">
        <is>
          <t>283310046500.S</t>
        </is>
      </c>
      <c r="F292" s="84" t="inlineStr">
        <is>
          <t>Izolačná trubica z kaučukovej peny EPDM, dxhr. 22x9 mm - stúpačky studenej vody</t>
        </is>
      </c>
      <c r="G292" s="85" t="inlineStr">
        <is>
          <t>m</t>
        </is>
      </c>
      <c r="H292" s="102" t="n">
        <v>99.45</v>
      </c>
      <c r="I292" s="87" t="n">
        <v>1.8</v>
      </c>
      <c r="J292" s="87">
        <f>ROUND(I292*H292,2)</f>
        <v/>
      </c>
      <c r="K292" s="88" t="inlineStr">
        <is>
          <t>CENEKON 2026/02</t>
        </is>
      </c>
      <c r="N292" s="46" t="inlineStr">
        <is>
          <t>základná</t>
        </is>
      </c>
      <c r="O292" s="98" t="n">
        <v>0</v>
      </c>
      <c r="P292" s="98">
        <f>O292*H292</f>
        <v/>
      </c>
      <c r="Q292" s="98" t="n">
        <v>3e-05</v>
      </c>
      <c r="R292" s="98">
        <f>Q292*H292</f>
        <v/>
      </c>
      <c r="S292" s="98" t="n">
        <v>0</v>
      </c>
      <c r="T292" s="98">
        <f>S292*H292</f>
        <v/>
      </c>
      <c r="AR292" s="1" t="inlineStr">
        <is>
          <t>32</t>
        </is>
      </c>
      <c r="AT292" s="1" t="inlineStr">
        <is>
          <t>M</t>
        </is>
      </c>
      <c r="AU292" s="1" t="inlineStr">
        <is>
          <t>2</t>
        </is>
      </c>
      <c r="AY292" s="1" t="inlineStr">
        <is>
          <t>ROZPOCET</t>
        </is>
      </c>
      <c r="BE292" s="31">
        <f>IF(N292="základná",J292,0)</f>
        <v/>
      </c>
      <c r="BF292" s="31">
        <f>IF(N292="znížená",J292,0)</f>
        <v/>
      </c>
      <c r="BG292" s="31">
        <f>IF(N292="zákl. prenesená",J292,0)</f>
        <v/>
      </c>
      <c r="BH292" s="31">
        <f>IF(N292="zníž. prenesená",J292,0)</f>
        <v/>
      </c>
      <c r="BI292" s="31">
        <f>IF(N292="nulová",J292,0)</f>
        <v/>
      </c>
      <c r="BJ292" s="1" t="inlineStr">
        <is>
          <t>2</t>
        </is>
      </c>
      <c r="BK292" s="31">
        <f>ROUND(I292*H292,2)</f>
        <v/>
      </c>
      <c r="BL292" s="1" t="inlineStr">
        <is>
          <t>16</t>
        </is>
      </c>
      <c r="BM292" s="1" t="inlineStr">
        <is>
          <t>1151743817</t>
        </is>
      </c>
    </row>
    <row r="293">
      <c r="D293" s="79" t="inlineStr">
        <is>
          <t>VV</t>
        </is>
      </c>
      <c r="F293" s="80" t="inlineStr">
        <is>
          <t>zhodné s dĺžkou stúpačiek studenej vody = 99.45 m</t>
        </is>
      </c>
      <c r="H293" s="101" t="n">
        <v>99.45</v>
      </c>
      <c r="AT293" s="1" t="inlineStr">
        <is>
          <t>VV</t>
        </is>
      </c>
      <c r="AU293" s="1" t="inlineStr">
        <is>
          <t>2</t>
        </is>
      </c>
      <c r="AV293" s="2" t="inlineStr">
        <is>
          <t>2</t>
        </is>
      </c>
      <c r="AW293" s="2" t="inlineStr">
        <is>
          <t>True</t>
        </is>
      </c>
      <c r="AX293" s="2" t="inlineStr">
        <is>
          <t>1</t>
        </is>
      </c>
      <c r="AY293" s="1" t="inlineStr">
        <is>
          <t>ROZPOCET</t>
        </is>
      </c>
    </row>
    <row r="294" ht="24" customHeight="1">
      <c r="C294" s="72" t="inlineStr">
        <is>
          <t>63</t>
        </is>
      </c>
      <c r="D294" s="72" t="inlineStr">
        <is>
          <t>K</t>
        </is>
      </c>
      <c r="E294" s="73" t="inlineStr">
        <is>
          <t>713412111.S</t>
        </is>
      </c>
      <c r="F294" s="74" t="inlineStr">
        <is>
          <t>Montáž izolácie tepelnej potrubia puzdrami, potrubie DN 15 - studená voda</t>
        </is>
      </c>
      <c r="G294" s="75" t="inlineStr">
        <is>
          <t>m</t>
        </is>
      </c>
      <c r="H294" s="100" t="n">
        <v>419.26</v>
      </c>
      <c r="I294" s="77" t="n">
        <v>4.63</v>
      </c>
      <c r="J294" s="77">
        <f>ROUND(I294*H294,2)</f>
        <v/>
      </c>
      <c r="K294" s="78" t="inlineStr">
        <is>
          <t>CENEKON 2026/02</t>
        </is>
      </c>
      <c r="N294" s="46" t="inlineStr">
        <is>
          <t>základná</t>
        </is>
      </c>
      <c r="O294" s="98" t="n">
        <v>0</v>
      </c>
      <c r="P294" s="98">
        <f>O294*H294</f>
        <v/>
      </c>
      <c r="Q294" s="98" t="n">
        <v>0</v>
      </c>
      <c r="R294" s="98">
        <f>Q294*H294</f>
        <v/>
      </c>
      <c r="S294" s="98" t="n">
        <v>0</v>
      </c>
      <c r="T294" s="98">
        <f>S294*H294</f>
        <v/>
      </c>
      <c r="AR294" s="1" t="inlineStr">
        <is>
          <t>16</t>
        </is>
      </c>
      <c r="AT294" s="1" t="inlineStr">
        <is>
          <t>K</t>
        </is>
      </c>
      <c r="AU294" s="1" t="inlineStr">
        <is>
          <t>2</t>
        </is>
      </c>
      <c r="AY294" s="1" t="inlineStr">
        <is>
          <t>ROZPOCET</t>
        </is>
      </c>
      <c r="BE294" s="31">
        <f>IF(N294="základná",J294,0)</f>
        <v/>
      </c>
      <c r="BF294" s="31">
        <f>IF(N294="znížená",J294,0)</f>
        <v/>
      </c>
      <c r="BG294" s="31">
        <f>IF(N294="zákl. prenesená",J294,0)</f>
        <v/>
      </c>
      <c r="BH294" s="31">
        <f>IF(N294="zníž. prenesená",J294,0)</f>
        <v/>
      </c>
      <c r="BI294" s="31">
        <f>IF(N294="nulová",J294,0)</f>
        <v/>
      </c>
      <c r="BJ294" s="1" t="inlineStr">
        <is>
          <t>2</t>
        </is>
      </c>
      <c r="BK294" s="31">
        <f>ROUND(I294*H294,2)</f>
        <v/>
      </c>
      <c r="BL294" s="1" t="inlineStr">
        <is>
          <t>16</t>
        </is>
      </c>
      <c r="BM294" s="1" t="inlineStr">
        <is>
          <t>-1904413039</t>
        </is>
      </c>
    </row>
    <row r="295">
      <c r="D295" s="79" t="inlineStr">
        <is>
          <t>VV</t>
        </is>
      </c>
      <c r="F295" s="80" t="inlineStr">
        <is>
          <t>1.NP 104,57 + 2.NP 104,86 + 3.NP 104,93 + 4.NP 104,90 = 419,26</t>
        </is>
      </c>
      <c r="H295" s="101" t="n">
        <v>419.26</v>
      </c>
      <c r="AT295" s="1" t="inlineStr">
        <is>
          <t>VV</t>
        </is>
      </c>
      <c r="AU295" s="1" t="inlineStr">
        <is>
          <t>2</t>
        </is>
      </c>
      <c r="AV295" s="2" t="inlineStr">
        <is>
          <t>2</t>
        </is>
      </c>
      <c r="AW295" s="2" t="inlineStr">
        <is>
          <t>True</t>
        </is>
      </c>
      <c r="AX295" s="2" t="inlineStr">
        <is>
          <t>1</t>
        </is>
      </c>
      <c r="AY295" s="1" t="inlineStr">
        <is>
          <t>ROZPOCET</t>
        </is>
      </c>
    </row>
    <row r="296" ht="24" customHeight="1">
      <c r="C296" s="82" t="inlineStr">
        <is>
          <t>64</t>
        </is>
      </c>
      <c r="D296" s="82" t="inlineStr">
        <is>
          <t>M</t>
        </is>
      </c>
      <c r="E296" s="83" t="inlineStr">
        <is>
          <t>283310046400.S</t>
        </is>
      </c>
      <c r="F296" s="84" t="inlineStr">
        <is>
          <t>Izolačná trubica z kaučukovej peny d 18 x hr. 9 mm - studená voda</t>
        </is>
      </c>
      <c r="G296" s="85" t="inlineStr">
        <is>
          <t>m</t>
        </is>
      </c>
      <c r="H296" s="102" t="n">
        <v>419.26</v>
      </c>
      <c r="I296" s="87" t="n">
        <v>1.5</v>
      </c>
      <c r="J296" s="87">
        <f>ROUND(I296*H296,2)</f>
        <v/>
      </c>
      <c r="K296" s="88" t="inlineStr">
        <is>
          <t>CENEKON 2026/02</t>
        </is>
      </c>
      <c r="N296" s="46" t="inlineStr">
        <is>
          <t>základná</t>
        </is>
      </c>
      <c r="O296" s="98" t="n">
        <v>0</v>
      </c>
      <c r="P296" s="98">
        <f>O296*H296</f>
        <v/>
      </c>
      <c r="Q296" s="98" t="n">
        <v>2e-05</v>
      </c>
      <c r="R296" s="98">
        <f>Q296*H296</f>
        <v/>
      </c>
      <c r="S296" s="98" t="n">
        <v>0</v>
      </c>
      <c r="T296" s="98">
        <f>S296*H296</f>
        <v/>
      </c>
      <c r="AR296" s="1" t="inlineStr">
        <is>
          <t>32</t>
        </is>
      </c>
      <c r="AT296" s="1" t="inlineStr">
        <is>
          <t>M</t>
        </is>
      </c>
      <c r="AU296" s="1" t="inlineStr">
        <is>
          <t>2</t>
        </is>
      </c>
      <c r="AY296" s="1" t="inlineStr">
        <is>
          <t>ROZPOCET</t>
        </is>
      </c>
      <c r="BE296" s="31">
        <f>IF(N296="základná",J296,0)</f>
        <v/>
      </c>
      <c r="BF296" s="31">
        <f>IF(N296="znížená",J296,0)</f>
        <v/>
      </c>
      <c r="BG296" s="31">
        <f>IF(N296="zákl. prenesená",J296,0)</f>
        <v/>
      </c>
      <c r="BH296" s="31">
        <f>IF(N296="zníž. prenesená",J296,0)</f>
        <v/>
      </c>
      <c r="BI296" s="31">
        <f>IF(N296="nulová",J296,0)</f>
        <v/>
      </c>
      <c r="BJ296" s="1" t="inlineStr">
        <is>
          <t>2</t>
        </is>
      </c>
      <c r="BK296" s="31">
        <f>ROUND(I296*H296,2)</f>
        <v/>
      </c>
      <c r="BL296" s="1" t="inlineStr">
        <is>
          <t>16</t>
        </is>
      </c>
      <c r="BM296" s="1" t="inlineStr">
        <is>
          <t>1484222263</t>
        </is>
      </c>
    </row>
    <row r="297">
      <c r="D297" s="79" t="inlineStr">
        <is>
          <t>VV</t>
        </is>
      </c>
      <c r="F297" s="80" t="inlineStr">
        <is>
          <t>zhodné s montážou izolácie studenej vody = 419,26</t>
        </is>
      </c>
      <c r="H297" s="101" t="n">
        <v>419.26</v>
      </c>
      <c r="AT297" s="1" t="inlineStr">
        <is>
          <t>VV</t>
        </is>
      </c>
      <c r="AU297" s="1" t="inlineStr">
        <is>
          <t>2</t>
        </is>
      </c>
      <c r="AV297" s="2" t="inlineStr">
        <is>
          <t>2</t>
        </is>
      </c>
      <c r="AW297" s="2" t="inlineStr">
        <is>
          <t>True</t>
        </is>
      </c>
      <c r="AX297" s="2" t="inlineStr">
        <is>
          <t>1</t>
        </is>
      </c>
      <c r="AY297" s="1" t="inlineStr">
        <is>
          <t>ROZPOCET</t>
        </is>
      </c>
    </row>
    <row r="298" ht="24" customHeight="1">
      <c r="C298" s="72" t="inlineStr">
        <is>
          <t>65</t>
        </is>
      </c>
      <c r="D298" s="72" t="inlineStr">
        <is>
          <t>K</t>
        </is>
      </c>
      <c r="E298" s="73" t="inlineStr">
        <is>
          <t>713412112.S</t>
        </is>
      </c>
      <c r="F298" s="74" t="inlineStr">
        <is>
          <t>Montáž izolácie tepelnej potrubia puzdrami, potrubie DN 20 - teplá voda</t>
        </is>
      </c>
      <c r="G298" s="75" t="inlineStr">
        <is>
          <t>m</t>
        </is>
      </c>
      <c r="H298" s="100" t="n">
        <v>171.02</v>
      </c>
      <c r="I298" s="77" t="n">
        <v>4.82</v>
      </c>
      <c r="J298" s="77">
        <f>ROUND(I298*H298,2)</f>
        <v/>
      </c>
      <c r="K298" s="78" t="inlineStr">
        <is>
          <t>CENEKON 2026/02</t>
        </is>
      </c>
      <c r="N298" s="46" t="inlineStr">
        <is>
          <t>základná</t>
        </is>
      </c>
      <c r="O298" s="98" t="n">
        <v>0</v>
      </c>
      <c r="P298" s="98">
        <f>O298*H298</f>
        <v/>
      </c>
      <c r="Q298" s="98" t="n">
        <v>0</v>
      </c>
      <c r="R298" s="98">
        <f>Q298*H298</f>
        <v/>
      </c>
      <c r="S298" s="98" t="n">
        <v>0</v>
      </c>
      <c r="T298" s="98">
        <f>S298*H298</f>
        <v/>
      </c>
      <c r="AR298" s="1" t="inlineStr">
        <is>
          <t>16</t>
        </is>
      </c>
      <c r="AT298" s="1" t="inlineStr">
        <is>
          <t>K</t>
        </is>
      </c>
      <c r="AU298" s="1" t="inlineStr">
        <is>
          <t>2</t>
        </is>
      </c>
      <c r="AY298" s="1" t="inlineStr">
        <is>
          <t>ROZPOCET</t>
        </is>
      </c>
      <c r="BE298" s="31">
        <f>IF(N298="základná",J298,0)</f>
        <v/>
      </c>
      <c r="BF298" s="31">
        <f>IF(N298="znížená",J298,0)</f>
        <v/>
      </c>
      <c r="BG298" s="31">
        <f>IF(N298="zákl. prenesená",J298,0)</f>
        <v/>
      </c>
      <c r="BH298" s="31">
        <f>IF(N298="zníž. prenesená",J298,0)</f>
        <v/>
      </c>
      <c r="BI298" s="31">
        <f>IF(N298="nulová",J298,0)</f>
        <v/>
      </c>
      <c r="BJ298" s="1" t="inlineStr">
        <is>
          <t>2</t>
        </is>
      </c>
      <c r="BK298" s="31">
        <f>ROUND(I298*H298,2)</f>
        <v/>
      </c>
      <c r="BL298" s="1" t="inlineStr">
        <is>
          <t>16</t>
        </is>
      </c>
      <c r="BM298" s="1" t="inlineStr">
        <is>
          <t>597401021</t>
        </is>
      </c>
    </row>
    <row r="299">
      <c r="D299" s="79" t="inlineStr">
        <is>
          <t>VV</t>
        </is>
      </c>
      <c r="F299" s="80" t="inlineStr">
        <is>
          <t>1.NP 5,98 + 2.NP 55,01 + 3.NP 55,03 + 4.NP 55,00 = 171,02</t>
        </is>
      </c>
      <c r="H299" s="101" t="n">
        <v>171.02</v>
      </c>
      <c r="AT299" s="1" t="inlineStr">
        <is>
          <t>VV</t>
        </is>
      </c>
      <c r="AU299" s="1" t="inlineStr">
        <is>
          <t>2</t>
        </is>
      </c>
      <c r="AV299" s="2" t="inlineStr">
        <is>
          <t>2</t>
        </is>
      </c>
      <c r="AW299" s="2" t="inlineStr">
        <is>
          <t>True</t>
        </is>
      </c>
      <c r="AX299" s="2" t="inlineStr">
        <is>
          <t>1</t>
        </is>
      </c>
      <c r="AY299" s="1" t="inlineStr">
        <is>
          <t>ROZPOCET</t>
        </is>
      </c>
    </row>
    <row r="300" ht="24" customHeight="1">
      <c r="C300" s="82" t="inlineStr">
        <is>
          <t>66</t>
        </is>
      </c>
      <c r="D300" s="82" t="inlineStr">
        <is>
          <t>M</t>
        </is>
      </c>
      <c r="E300" s="83" t="inlineStr">
        <is>
          <t>283310051200.S</t>
        </is>
      </c>
      <c r="F300" s="84" t="inlineStr">
        <is>
          <t>Izolačná trubica z kaučukovej peny d 18 x hr. 19 mm - teplá voda</t>
        </is>
      </c>
      <c r="G300" s="85" t="inlineStr">
        <is>
          <t>m</t>
        </is>
      </c>
      <c r="H300" s="102" t="n">
        <v>171.02</v>
      </c>
      <c r="I300" s="87" t="n">
        <v>4.21</v>
      </c>
      <c r="J300" s="87">
        <f>ROUND(I300*H300,2)</f>
        <v/>
      </c>
      <c r="K300" s="88" t="inlineStr">
        <is>
          <t>CENEKON 2026/02</t>
        </is>
      </c>
      <c r="N300" s="46" t="inlineStr">
        <is>
          <t>základná</t>
        </is>
      </c>
      <c r="O300" s="98" t="n">
        <v>0</v>
      </c>
      <c r="P300" s="98">
        <f>O300*H300</f>
        <v/>
      </c>
      <c r="Q300" s="98" t="n">
        <v>6e-05</v>
      </c>
      <c r="R300" s="98">
        <f>Q300*H300</f>
        <v/>
      </c>
      <c r="S300" s="98" t="n">
        <v>0</v>
      </c>
      <c r="T300" s="98">
        <f>S300*H300</f>
        <v/>
      </c>
      <c r="AR300" s="1" t="inlineStr">
        <is>
          <t>32</t>
        </is>
      </c>
      <c r="AT300" s="1" t="inlineStr">
        <is>
          <t>M</t>
        </is>
      </c>
      <c r="AU300" s="1" t="inlineStr">
        <is>
          <t>2</t>
        </is>
      </c>
      <c r="AY300" s="1" t="inlineStr">
        <is>
          <t>ROZPOCET</t>
        </is>
      </c>
      <c r="BE300" s="31">
        <f>IF(N300="základná",J300,0)</f>
        <v/>
      </c>
      <c r="BF300" s="31">
        <f>IF(N300="znížená",J300,0)</f>
        <v/>
      </c>
      <c r="BG300" s="31">
        <f>IF(N300="zákl. prenesená",J300,0)</f>
        <v/>
      </c>
      <c r="BH300" s="31">
        <f>IF(N300="zníž. prenesená",J300,0)</f>
        <v/>
      </c>
      <c r="BI300" s="31">
        <f>IF(N300="nulová",J300,0)</f>
        <v/>
      </c>
      <c r="BJ300" s="1" t="inlineStr">
        <is>
          <t>2</t>
        </is>
      </c>
      <c r="BK300" s="31">
        <f>ROUND(I300*H300,2)</f>
        <v/>
      </c>
      <c r="BL300" s="1" t="inlineStr">
        <is>
          <t>16</t>
        </is>
      </c>
      <c r="BM300" s="1" t="inlineStr">
        <is>
          <t>1152521164</t>
        </is>
      </c>
    </row>
    <row r="301">
      <c r="D301" s="79" t="inlineStr">
        <is>
          <t>VV</t>
        </is>
      </c>
      <c r="F301" s="80" t="inlineStr">
        <is>
          <t>zhodné s montážou izolácie teplej vody = 171,02</t>
        </is>
      </c>
      <c r="H301" s="101" t="n">
        <v>171.02</v>
      </c>
      <c r="AT301" s="1" t="inlineStr">
        <is>
          <t>VV</t>
        </is>
      </c>
      <c r="AU301" s="1" t="inlineStr">
        <is>
          <t>2</t>
        </is>
      </c>
      <c r="AV301" s="2" t="inlineStr">
        <is>
          <t>2</t>
        </is>
      </c>
      <c r="AW301" s="2" t="inlineStr">
        <is>
          <t>True</t>
        </is>
      </c>
      <c r="AX301" s="2" t="inlineStr">
        <is>
          <t>1</t>
        </is>
      </c>
      <c r="AY301" s="1" t="inlineStr">
        <is>
          <t>ROZPOCET</t>
        </is>
      </c>
    </row>
    <row r="302" ht="36" customHeight="1">
      <c r="C302" s="72" t="inlineStr">
        <is>
          <t>67</t>
        </is>
      </c>
      <c r="D302" s="72" t="inlineStr">
        <is>
          <t>K</t>
        </is>
      </c>
      <c r="E302" s="73" t="inlineStr">
        <is>
          <t>713412114.S</t>
        </is>
      </c>
      <c r="F302" s="74" t="inlineStr">
        <is>
          <t>Montáž izolácie tepelnej potrubia puzdrami, potrubie DN 32 - izolácia požiarneho vodovodu proti oroseniu</t>
        </is>
      </c>
      <c r="G302" s="75" t="inlineStr">
        <is>
          <t>m</t>
        </is>
      </c>
      <c r="H302" s="100" t="n">
        <v>32.77</v>
      </c>
      <c r="I302" s="77" t="n">
        <v>5.16</v>
      </c>
      <c r="J302" s="77">
        <f>ROUND(I302*H302,2)</f>
        <v/>
      </c>
      <c r="K302" s="78" t="inlineStr">
        <is>
          <t>CENEKON 2026/02</t>
        </is>
      </c>
      <c r="N302" s="46" t="inlineStr">
        <is>
          <t>základná</t>
        </is>
      </c>
      <c r="O302" s="98" t="n">
        <v>0</v>
      </c>
      <c r="P302" s="98">
        <f>O302*H302</f>
        <v/>
      </c>
      <c r="Q302" s="98" t="n">
        <v>0</v>
      </c>
      <c r="R302" s="98">
        <f>Q302*H302</f>
        <v/>
      </c>
      <c r="S302" s="98" t="n">
        <v>0</v>
      </c>
      <c r="T302" s="98">
        <f>S302*H302</f>
        <v/>
      </c>
      <c r="AR302" s="1" t="inlineStr">
        <is>
          <t>16</t>
        </is>
      </c>
      <c r="AT302" s="1" t="inlineStr">
        <is>
          <t>K</t>
        </is>
      </c>
      <c r="AU302" s="1" t="inlineStr">
        <is>
          <t>2</t>
        </is>
      </c>
      <c r="AY302" s="1" t="inlineStr">
        <is>
          <t>ROZPOCET</t>
        </is>
      </c>
      <c r="BE302" s="31">
        <f>IF(N302="základná",J302,0)</f>
        <v/>
      </c>
      <c r="BF302" s="31">
        <f>IF(N302="znížená",J302,0)</f>
        <v/>
      </c>
      <c r="BG302" s="31">
        <f>IF(N302="zákl. prenesená",J302,0)</f>
        <v/>
      </c>
      <c r="BH302" s="31">
        <f>IF(N302="zníž. prenesená",J302,0)</f>
        <v/>
      </c>
      <c r="BI302" s="31">
        <f>IF(N302="nulová",J302,0)</f>
        <v/>
      </c>
      <c r="BJ302" s="1" t="inlineStr">
        <is>
          <t>2</t>
        </is>
      </c>
      <c r="BK302" s="31">
        <f>ROUND(I302*H302,2)</f>
        <v/>
      </c>
      <c r="BL302" s="1" t="inlineStr">
        <is>
          <t>16</t>
        </is>
      </c>
      <c r="BM302" s="1" t="inlineStr">
        <is>
          <t>1443031096</t>
        </is>
      </c>
    </row>
    <row r="303">
      <c r="D303" s="79" t="inlineStr">
        <is>
          <t>VV</t>
        </is>
      </c>
      <c r="F303" s="80" t="inlineStr">
        <is>
          <t>zhodné s dĺžkou požiarneho vodovodu = 32,77 m</t>
        </is>
      </c>
      <c r="H303" s="101" t="n">
        <v>32.77</v>
      </c>
      <c r="AT303" s="1" t="inlineStr">
        <is>
          <t>VV</t>
        </is>
      </c>
      <c r="AU303" s="1" t="inlineStr">
        <is>
          <t>2</t>
        </is>
      </c>
      <c r="AV303" s="2" t="inlineStr">
        <is>
          <t>2</t>
        </is>
      </c>
      <c r="AW303" s="2" t="inlineStr">
        <is>
          <t>True</t>
        </is>
      </c>
      <c r="AX303" s="2" t="inlineStr">
        <is>
          <t>1</t>
        </is>
      </c>
      <c r="AY303" s="1" t="inlineStr">
        <is>
          <t>ROZPOCET</t>
        </is>
      </c>
    </row>
    <row r="304" ht="36" customHeight="1">
      <c r="C304" s="82" t="inlineStr">
        <is>
          <t>68</t>
        </is>
      </c>
      <c r="D304" s="82" t="inlineStr">
        <is>
          <t>M</t>
        </is>
      </c>
      <c r="E304" s="83" t="inlineStr">
        <is>
          <t>283310001600.S</t>
        </is>
      </c>
      <c r="F304" s="84" t="inlineStr">
        <is>
          <t>Izolačná trubica dxhr. 35x9 mm, nadrezaná, na izolovanie rozvodov vody - izolácia požiarneho vodovodu</t>
        </is>
      </c>
      <c r="G304" s="85" t="inlineStr">
        <is>
          <t>m</t>
        </is>
      </c>
      <c r="H304" s="102" t="n">
        <v>32.77</v>
      </c>
      <c r="I304" s="87" t="n">
        <v>1.31</v>
      </c>
      <c r="J304" s="87">
        <f>ROUND(I304*H304,2)</f>
        <v/>
      </c>
      <c r="K304" s="88" t="inlineStr">
        <is>
          <t>CENEKON 2026/02</t>
        </is>
      </c>
      <c r="N304" s="46" t="inlineStr">
        <is>
          <t>základná</t>
        </is>
      </c>
      <c r="O304" s="98" t="n">
        <v>0</v>
      </c>
      <c r="P304" s="98">
        <f>O304*H304</f>
        <v/>
      </c>
      <c r="Q304" s="98" t="n">
        <v>8.000000000000001e-05</v>
      </c>
      <c r="R304" s="98">
        <f>Q304*H304</f>
        <v/>
      </c>
      <c r="S304" s="98" t="n">
        <v>0</v>
      </c>
      <c r="T304" s="98">
        <f>S304*H304</f>
        <v/>
      </c>
      <c r="AR304" s="1" t="inlineStr">
        <is>
          <t>32</t>
        </is>
      </c>
      <c r="AT304" s="1" t="inlineStr">
        <is>
          <t>M</t>
        </is>
      </c>
      <c r="AU304" s="1" t="inlineStr">
        <is>
          <t>2</t>
        </is>
      </c>
      <c r="AY304" s="1" t="inlineStr">
        <is>
          <t>ROZPOCET</t>
        </is>
      </c>
      <c r="BE304" s="31">
        <f>IF(N304="základná",J304,0)</f>
        <v/>
      </c>
      <c r="BF304" s="31">
        <f>IF(N304="znížená",J304,0)</f>
        <v/>
      </c>
      <c r="BG304" s="31">
        <f>IF(N304="zákl. prenesená",J304,0)</f>
        <v/>
      </c>
      <c r="BH304" s="31">
        <f>IF(N304="zníž. prenesená",J304,0)</f>
        <v/>
      </c>
      <c r="BI304" s="31">
        <f>IF(N304="nulová",J304,0)</f>
        <v/>
      </c>
      <c r="BJ304" s="1" t="inlineStr">
        <is>
          <t>2</t>
        </is>
      </c>
      <c r="BK304" s="31">
        <f>ROUND(I304*H304,2)</f>
        <v/>
      </c>
      <c r="BL304" s="1" t="inlineStr">
        <is>
          <t>16</t>
        </is>
      </c>
      <c r="BM304" s="1" t="inlineStr">
        <is>
          <t>425812297</t>
        </is>
      </c>
    </row>
    <row r="305">
      <c r="D305" s="79" t="inlineStr">
        <is>
          <t>VV</t>
        </is>
      </c>
      <c r="F305" s="80" t="inlineStr">
        <is>
          <t>zhodné s dĺžkou požiarneho vodovodu = 32,77 m</t>
        </is>
      </c>
      <c r="H305" s="101" t="n">
        <v>32.77</v>
      </c>
      <c r="AT305" s="1" t="inlineStr">
        <is>
          <t>VV</t>
        </is>
      </c>
      <c r="AU305" s="1" t="inlineStr">
        <is>
          <t>2</t>
        </is>
      </c>
      <c r="AV305" s="2" t="inlineStr">
        <is>
          <t>2</t>
        </is>
      </c>
      <c r="AW305" s="2" t="inlineStr">
        <is>
          <t>True</t>
        </is>
      </c>
      <c r="AX305" s="2" t="inlineStr">
        <is>
          <t>1</t>
        </is>
      </c>
      <c r="AY305" s="1" t="inlineStr">
        <is>
          <t>ROZPOCET</t>
        </is>
      </c>
    </row>
    <row r="306" ht="22.8" customHeight="1">
      <c r="D306" s="67" t="inlineStr">
        <is>
          <t>D</t>
        </is>
      </c>
      <c r="E306" s="70" t="inlineStr">
        <is>
          <t>721</t>
        </is>
      </c>
      <c r="F306" s="70" t="inlineStr">
        <is>
          <t>Zdravotechnika - vnútorná kanalizácia</t>
        </is>
      </c>
      <c r="J306" s="71">
        <f>BK306</f>
        <v/>
      </c>
      <c r="P306" s="98">
        <f>SUM(P307:P330)</f>
        <v/>
      </c>
      <c r="R306" s="98">
        <f>SUM(R307:R330)</f>
        <v/>
      </c>
      <c r="T306" s="98">
        <f>SUM(T307:T330)</f>
        <v/>
      </c>
      <c r="AR306" s="1" t="inlineStr">
        <is>
          <t>2</t>
        </is>
      </c>
      <c r="AT306" s="46" t="inlineStr">
        <is>
          <t>D</t>
        </is>
      </c>
      <c r="AU306" s="46" t="inlineStr">
        <is>
          <t>1</t>
        </is>
      </c>
      <c r="AY306" s="1" t="inlineStr">
        <is>
          <t>ROZPOCET</t>
        </is>
      </c>
      <c r="BK306" s="31">
        <f>SUM(BK307:BK330)</f>
        <v/>
      </c>
    </row>
    <row r="307" ht="24" customHeight="1">
      <c r="C307" s="72" t="inlineStr">
        <is>
          <t>69</t>
        </is>
      </c>
      <c r="D307" s="72" t="inlineStr">
        <is>
          <t>K</t>
        </is>
      </c>
      <c r="E307" s="73" t="inlineStr">
        <is>
          <t>721172013.S</t>
        </is>
      </c>
      <c r="F307" s="74" t="inlineStr">
        <is>
          <t>Odpadové potrubie HT z PP, vodorovné DN 110 - pripojovacie a ležaté potrubie</t>
        </is>
      </c>
      <c r="G307" s="75" t="inlineStr">
        <is>
          <t>m</t>
        </is>
      </c>
      <c r="H307" s="100" t="n">
        <v>105.72</v>
      </c>
      <c r="I307" s="77" t="n">
        <v>28.57</v>
      </c>
      <c r="J307" s="77">
        <f>ROUND(I307*H307,2)</f>
        <v/>
      </c>
      <c r="K307" s="78" t="inlineStr">
        <is>
          <t>CENEKON 2026/02</t>
        </is>
      </c>
      <c r="N307" s="46" t="inlineStr">
        <is>
          <t>základná</t>
        </is>
      </c>
      <c r="O307" s="98" t="n">
        <v>0</v>
      </c>
      <c r="P307" s="98">
        <f>O307*H307</f>
        <v/>
      </c>
      <c r="Q307" s="98" t="n">
        <v>0.00148</v>
      </c>
      <c r="R307" s="98">
        <f>Q307*H307</f>
        <v/>
      </c>
      <c r="S307" s="98" t="n">
        <v>0</v>
      </c>
      <c r="T307" s="98">
        <f>S307*H307</f>
        <v/>
      </c>
      <c r="AR307" s="1" t="inlineStr">
        <is>
          <t>16</t>
        </is>
      </c>
      <c r="AT307" s="1" t="inlineStr">
        <is>
          <t>K</t>
        </is>
      </c>
      <c r="AU307" s="1" t="inlineStr">
        <is>
          <t>2</t>
        </is>
      </c>
      <c r="AY307" s="1" t="inlineStr">
        <is>
          <t>ROZPOCET</t>
        </is>
      </c>
      <c r="BE307" s="31">
        <f>IF(N307="základná",J307,0)</f>
        <v/>
      </c>
      <c r="BF307" s="31">
        <f>IF(N307="znížená",J307,0)</f>
        <v/>
      </c>
      <c r="BG307" s="31">
        <f>IF(N307="zákl. prenesená",J307,0)</f>
        <v/>
      </c>
      <c r="BH307" s="31">
        <f>IF(N307="zníž. prenesená",J307,0)</f>
        <v/>
      </c>
      <c r="BI307" s="31">
        <f>IF(N307="nulová",J307,0)</f>
        <v/>
      </c>
      <c r="BJ307" s="1" t="inlineStr">
        <is>
          <t>2</t>
        </is>
      </c>
      <c r="BK307" s="31">
        <f>ROUND(I307*H307,2)</f>
        <v/>
      </c>
      <c r="BL307" s="1" t="inlineStr">
        <is>
          <t>16</t>
        </is>
      </c>
      <c r="BM307" s="1" t="inlineStr">
        <is>
          <t>2111368127</t>
        </is>
      </c>
    </row>
    <row r="308">
      <c r="D308" s="79" t="inlineStr">
        <is>
          <t>VV</t>
        </is>
      </c>
      <c r="F308" s="80" t="inlineStr">
        <is>
          <t>odmerané vodorovné trasy: 1.NP 99,12 + 2.NP 81,98 + 3.NP 85,65 + 4.NP 85,65 = 352,40 m</t>
        </is>
      </c>
      <c r="AT308" s="1" t="inlineStr">
        <is>
          <t>VV</t>
        </is>
      </c>
      <c r="AU308" s="1" t="inlineStr">
        <is>
          <t>2</t>
        </is>
      </c>
      <c r="AV308" s="2" t="inlineStr">
        <is>
          <t>2</t>
        </is>
      </c>
      <c r="AW308" s="2" t="inlineStr">
        <is>
          <t>True</t>
        </is>
      </c>
      <c r="AX308" s="2" t="inlineStr">
        <is>
          <t>0</t>
        </is>
      </c>
      <c r="AY308" s="1" t="inlineStr">
        <is>
          <t>ROZPOCET</t>
        </is>
      </c>
    </row>
    <row r="309">
      <c r="D309" s="79" t="inlineStr">
        <is>
          <t>VV</t>
        </is>
      </c>
      <c r="F309" s="80" t="inlineStr">
        <is>
          <t>podiel DN 110 (odpad od WC) 30 %: 352,40 x 0,30 = 105,72</t>
        </is>
      </c>
      <c r="H309" s="101" t="n">
        <v>105.72</v>
      </c>
      <c r="AT309" s="1" t="inlineStr">
        <is>
          <t>VV</t>
        </is>
      </c>
      <c r="AU309" s="1" t="inlineStr">
        <is>
          <t>2</t>
        </is>
      </c>
      <c r="AV309" s="2" t="inlineStr">
        <is>
          <t>2</t>
        </is>
      </c>
      <c r="AW309" s="2" t="inlineStr">
        <is>
          <t>True</t>
        </is>
      </c>
      <c r="AX309" s="2" t="inlineStr">
        <is>
          <t>1</t>
        </is>
      </c>
      <c r="AY309" s="1" t="inlineStr">
        <is>
          <t>ROZPOCET</t>
        </is>
      </c>
    </row>
    <row r="310" ht="24" customHeight="1">
      <c r="C310" s="72" t="inlineStr">
        <is>
          <t>70</t>
        </is>
      </c>
      <c r="D310" s="72" t="inlineStr">
        <is>
          <t>K</t>
        </is>
      </c>
      <c r="E310" s="73" t="inlineStr">
        <is>
          <t>721172011.S</t>
        </is>
      </c>
      <c r="F310" s="74" t="inlineStr">
        <is>
          <t>Odpadové potrubie HT z PP, vodorovné DN 50 - pripojovacie potrubie zariaďovacích predmetov</t>
        </is>
      </c>
      <c r="G310" s="75" t="inlineStr">
        <is>
          <t>m</t>
        </is>
      </c>
      <c r="H310" s="100" t="n">
        <v>246.68</v>
      </c>
      <c r="I310" s="77" t="n">
        <v>21.48</v>
      </c>
      <c r="J310" s="77">
        <f>ROUND(I310*H310,2)</f>
        <v/>
      </c>
      <c r="K310" s="78" t="inlineStr">
        <is>
          <t>CENEKON 2026/02</t>
        </is>
      </c>
      <c r="N310" s="46" t="inlineStr">
        <is>
          <t>základná</t>
        </is>
      </c>
      <c r="O310" s="98" t="n">
        <v>0</v>
      </c>
      <c r="P310" s="98">
        <f>O310*H310</f>
        <v/>
      </c>
      <c r="Q310" s="98" t="n">
        <v>0.00081</v>
      </c>
      <c r="R310" s="98">
        <f>Q310*H310</f>
        <v/>
      </c>
      <c r="S310" s="98" t="n">
        <v>0</v>
      </c>
      <c r="T310" s="98">
        <f>S310*H310</f>
        <v/>
      </c>
      <c r="AR310" s="1" t="inlineStr">
        <is>
          <t>16</t>
        </is>
      </c>
      <c r="AT310" s="1" t="inlineStr">
        <is>
          <t>K</t>
        </is>
      </c>
      <c r="AU310" s="1" t="inlineStr">
        <is>
          <t>2</t>
        </is>
      </c>
      <c r="AY310" s="1" t="inlineStr">
        <is>
          <t>ROZPOCET</t>
        </is>
      </c>
      <c r="BE310" s="31">
        <f>IF(N310="základná",J310,0)</f>
        <v/>
      </c>
      <c r="BF310" s="31">
        <f>IF(N310="znížená",J310,0)</f>
        <v/>
      </c>
      <c r="BG310" s="31">
        <f>IF(N310="zákl. prenesená",J310,0)</f>
        <v/>
      </c>
      <c r="BH310" s="31">
        <f>IF(N310="zníž. prenesená",J310,0)</f>
        <v/>
      </c>
      <c r="BI310" s="31">
        <f>IF(N310="nulová",J310,0)</f>
        <v/>
      </c>
      <c r="BJ310" s="1" t="inlineStr">
        <is>
          <t>2</t>
        </is>
      </c>
      <c r="BK310" s="31">
        <f>ROUND(I310*H310,2)</f>
        <v/>
      </c>
      <c r="BL310" s="1" t="inlineStr">
        <is>
          <t>16</t>
        </is>
      </c>
      <c r="BM310" s="1" t="inlineStr">
        <is>
          <t>-343146590</t>
        </is>
      </c>
    </row>
    <row r="311">
      <c r="D311" s="79" t="inlineStr">
        <is>
          <t>VV</t>
        </is>
      </c>
      <c r="F311" s="80" t="inlineStr">
        <is>
          <t>podiel DN 50 a DN 40 (umývadlo, sprcha, drez, práčka, umývačka) 70 %: 352,40 x 0,70 = 246,68</t>
        </is>
      </c>
      <c r="H311" s="101" t="n">
        <v>246.68</v>
      </c>
      <c r="AT311" s="1" t="inlineStr">
        <is>
          <t>VV</t>
        </is>
      </c>
      <c r="AU311" s="1" t="inlineStr">
        <is>
          <t>2</t>
        </is>
      </c>
      <c r="AV311" s="2" t="inlineStr">
        <is>
          <t>2</t>
        </is>
      </c>
      <c r="AW311" s="2" t="inlineStr">
        <is>
          <t>True</t>
        </is>
      </c>
      <c r="AX311" s="2" t="inlineStr">
        <is>
          <t>1</t>
        </is>
      </c>
      <c r="AY311" s="1" t="inlineStr">
        <is>
          <t>ROZPOCET</t>
        </is>
      </c>
    </row>
    <row r="312" ht="24" customHeight="1">
      <c r="C312" s="72" t="inlineStr">
        <is>
          <t>71</t>
        </is>
      </c>
      <c r="D312" s="72" t="inlineStr">
        <is>
          <t>K</t>
        </is>
      </c>
      <c r="E312" s="73" t="inlineStr">
        <is>
          <t>721172023.S</t>
        </is>
      </c>
      <c r="F312" s="74" t="inlineStr">
        <is>
          <t>Odpadové potrubie HT z PP, zvislé DN 110 - hlavné odpadové stúpačky vetrané nad strechu</t>
        </is>
      </c>
      <c r="G312" s="75" t="inlineStr">
        <is>
          <t>m</t>
        </is>
      </c>
      <c r="H312" s="100" t="n">
        <v>145.71</v>
      </c>
      <c r="I312" s="77" t="n">
        <v>29.2</v>
      </c>
      <c r="J312" s="77">
        <f>ROUND(I312*H312,2)</f>
        <v/>
      </c>
      <c r="K312" s="78" t="inlineStr">
        <is>
          <t>CENEKON 2026/02</t>
        </is>
      </c>
      <c r="N312" s="46" t="inlineStr">
        <is>
          <t>základná</t>
        </is>
      </c>
      <c r="O312" s="98" t="n">
        <v>0</v>
      </c>
      <c r="P312" s="98">
        <f>O312*H312</f>
        <v/>
      </c>
      <c r="Q312" s="98" t="n">
        <v>0.00138</v>
      </c>
      <c r="R312" s="98">
        <f>Q312*H312</f>
        <v/>
      </c>
      <c r="S312" s="98" t="n">
        <v>0</v>
      </c>
      <c r="T312" s="98">
        <f>S312*H312</f>
        <v/>
      </c>
      <c r="AR312" s="1" t="inlineStr">
        <is>
          <t>16</t>
        </is>
      </c>
      <c r="AT312" s="1" t="inlineStr">
        <is>
          <t>K</t>
        </is>
      </c>
      <c r="AU312" s="1" t="inlineStr">
        <is>
          <t>2</t>
        </is>
      </c>
      <c r="AY312" s="1" t="inlineStr">
        <is>
          <t>ROZPOCET</t>
        </is>
      </c>
      <c r="BE312" s="31">
        <f>IF(N312="základná",J312,0)</f>
        <v/>
      </c>
      <c r="BF312" s="31">
        <f>IF(N312="znížená",J312,0)</f>
        <v/>
      </c>
      <c r="BG312" s="31">
        <f>IF(N312="zákl. prenesená",J312,0)</f>
        <v/>
      </c>
      <c r="BH312" s="31">
        <f>IF(N312="zníž. prenesená",J312,0)</f>
        <v/>
      </c>
      <c r="BI312" s="31">
        <f>IF(N312="nulová",J312,0)</f>
        <v/>
      </c>
      <c r="BJ312" s="1" t="inlineStr">
        <is>
          <t>2</t>
        </is>
      </c>
      <c r="BK312" s="31">
        <f>ROUND(I312*H312,2)</f>
        <v/>
      </c>
      <c r="BL312" s="1" t="inlineStr">
        <is>
          <t>16</t>
        </is>
      </c>
      <c r="BM312" s="1" t="inlineStr">
        <is>
          <t>-675450894</t>
        </is>
      </c>
    </row>
    <row r="313">
      <c r="D313" s="79" t="inlineStr">
        <is>
          <t>VV</t>
        </is>
      </c>
      <c r="F313" s="80" t="inlineStr">
        <is>
          <t>9 stúpačiek DN 110 (9 vetracích hlavíc na pôdoryse strechy)</t>
        </is>
      </c>
      <c r="AT313" s="1" t="inlineStr">
        <is>
          <t>VV</t>
        </is>
      </c>
      <c r="AU313" s="1" t="inlineStr">
        <is>
          <t>2</t>
        </is>
      </c>
      <c r="AV313" s="2" t="inlineStr">
        <is>
          <t>2</t>
        </is>
      </c>
      <c r="AW313" s="2" t="inlineStr">
        <is>
          <t>True</t>
        </is>
      </c>
      <c r="AX313" s="2" t="inlineStr">
        <is>
          <t>0</t>
        </is>
      </c>
      <c r="AY313" s="1" t="inlineStr">
        <is>
          <t>ROZPOCET</t>
        </is>
      </c>
    </row>
    <row r="314">
      <c r="D314" s="79" t="inlineStr">
        <is>
          <t>VV</t>
        </is>
      </c>
      <c r="F314" s="80" t="inlineStr">
        <is>
          <t>výška od ležatej kanalizácie -0,80 po 1,00 m nad strechu +15,39 = 16,19 m</t>
        </is>
      </c>
      <c r="AT314" s="1" t="inlineStr">
        <is>
          <t>VV</t>
        </is>
      </c>
      <c r="AU314" s="1" t="inlineStr">
        <is>
          <t>2</t>
        </is>
      </c>
      <c r="AV314" s="2" t="inlineStr">
        <is>
          <t>2</t>
        </is>
      </c>
      <c r="AW314" s="2" t="inlineStr">
        <is>
          <t>True</t>
        </is>
      </c>
      <c r="AX314" s="2" t="inlineStr">
        <is>
          <t>0</t>
        </is>
      </c>
      <c r="AY314" s="1" t="inlineStr">
        <is>
          <t>ROZPOCET</t>
        </is>
      </c>
    </row>
    <row r="315">
      <c r="D315" s="79" t="inlineStr">
        <is>
          <t>VV</t>
        </is>
      </c>
      <c r="F315" s="80" t="inlineStr">
        <is>
          <t>9 x 16,19 = 145,71</t>
        </is>
      </c>
      <c r="H315" s="101" t="n">
        <v>145.71</v>
      </c>
      <c r="AT315" s="1" t="inlineStr">
        <is>
          <t>VV</t>
        </is>
      </c>
      <c r="AU315" s="1" t="inlineStr">
        <is>
          <t>2</t>
        </is>
      </c>
      <c r="AV315" s="2" t="inlineStr">
        <is>
          <t>2</t>
        </is>
      </c>
      <c r="AW315" s="2" t="inlineStr">
        <is>
          <t>True</t>
        </is>
      </c>
      <c r="AX315" s="2" t="inlineStr">
        <is>
          <t>1</t>
        </is>
      </c>
      <c r="AY315" s="1" t="inlineStr">
        <is>
          <t>ROZPOCET</t>
        </is>
      </c>
    </row>
    <row r="316" ht="24" customHeight="1">
      <c r="C316" s="72" t="inlineStr">
        <is>
          <t>72</t>
        </is>
      </c>
      <c r="D316" s="72" t="inlineStr">
        <is>
          <t>K</t>
        </is>
      </c>
      <c r="E316" s="73" t="inlineStr">
        <is>
          <t>721172022.S</t>
        </is>
      </c>
      <c r="F316" s="74" t="inlineStr">
        <is>
          <t>Odpadové potrubie HT z PP, zvislé DN 75</t>
        </is>
      </c>
      <c r="G316" s="75" t="inlineStr">
        <is>
          <t>m</t>
        </is>
      </c>
      <c r="H316" s="100" t="n">
        <v>185.25</v>
      </c>
      <c r="I316" s="77" t="n">
        <v>23.94</v>
      </c>
      <c r="J316" s="77">
        <f>ROUND(I316*H316,2)</f>
        <v/>
      </c>
      <c r="K316" s="78" t="inlineStr">
        <is>
          <t>CENEKON 2026/02</t>
        </is>
      </c>
      <c r="N316" s="46" t="inlineStr">
        <is>
          <t>základná</t>
        </is>
      </c>
      <c r="O316" s="98" t="n">
        <v>0</v>
      </c>
      <c r="P316" s="98">
        <f>O316*H316</f>
        <v/>
      </c>
      <c r="Q316" s="98" t="n">
        <v>0.00072</v>
      </c>
      <c r="R316" s="98">
        <f>Q316*H316</f>
        <v/>
      </c>
      <c r="S316" s="98" t="n">
        <v>0</v>
      </c>
      <c r="T316" s="98">
        <f>S316*H316</f>
        <v/>
      </c>
      <c r="AR316" s="1" t="inlineStr">
        <is>
          <t>16</t>
        </is>
      </c>
      <c r="AT316" s="1" t="inlineStr">
        <is>
          <t>K</t>
        </is>
      </c>
      <c r="AU316" s="1" t="inlineStr">
        <is>
          <t>2</t>
        </is>
      </c>
      <c r="AY316" s="1" t="inlineStr">
        <is>
          <t>ROZPOCET</t>
        </is>
      </c>
      <c r="BE316" s="31">
        <f>IF(N316="základná",J316,0)</f>
        <v/>
      </c>
      <c r="BF316" s="31">
        <f>IF(N316="znížená",J316,0)</f>
        <v/>
      </c>
      <c r="BG316" s="31">
        <f>IF(N316="zákl. prenesená",J316,0)</f>
        <v/>
      </c>
      <c r="BH316" s="31">
        <f>IF(N316="zníž. prenesená",J316,0)</f>
        <v/>
      </c>
      <c r="BI316" s="31">
        <f>IF(N316="nulová",J316,0)</f>
        <v/>
      </c>
      <c r="BJ316" s="1" t="inlineStr">
        <is>
          <t>2</t>
        </is>
      </c>
      <c r="BK316" s="31">
        <f>ROUND(I316*H316,2)</f>
        <v/>
      </c>
      <c r="BL316" s="1" t="inlineStr">
        <is>
          <t>16</t>
        </is>
      </c>
      <c r="BM316" s="1" t="inlineStr">
        <is>
          <t>-292057011</t>
        </is>
      </c>
    </row>
    <row r="317">
      <c r="D317" s="79" t="inlineStr">
        <is>
          <t>VV</t>
        </is>
      </c>
      <c r="F317" s="80" t="inlineStr">
        <is>
          <t>15 stúpačiek DN 75 odčítaných z pôdorysov (kruhy priemeru 3 pt = 75 mm)</t>
        </is>
      </c>
      <c r="AT317" s="1" t="inlineStr">
        <is>
          <t>VV</t>
        </is>
      </c>
      <c r="AU317" s="1" t="inlineStr">
        <is>
          <t>2</t>
        </is>
      </c>
      <c r="AV317" s="2" t="inlineStr">
        <is>
          <t>2</t>
        </is>
      </c>
      <c r="AW317" s="2" t="inlineStr">
        <is>
          <t>True</t>
        </is>
      </c>
      <c r="AX317" s="2" t="inlineStr">
        <is>
          <t>0</t>
        </is>
      </c>
      <c r="AY317" s="1" t="inlineStr">
        <is>
          <t>ROZPOCET</t>
        </is>
      </c>
    </row>
    <row r="318">
      <c r="D318" s="79" t="inlineStr">
        <is>
          <t>VV</t>
        </is>
      </c>
      <c r="F318" s="80" t="inlineStr">
        <is>
          <t>výška od ležatej kanalizácie -0,80 po 4.NP +11,55 = 12,35 m</t>
        </is>
      </c>
      <c r="AT318" s="1" t="inlineStr">
        <is>
          <t>VV</t>
        </is>
      </c>
      <c r="AU318" s="1" t="inlineStr">
        <is>
          <t>2</t>
        </is>
      </c>
      <c r="AV318" s="2" t="inlineStr">
        <is>
          <t>2</t>
        </is>
      </c>
      <c r="AW318" s="2" t="inlineStr">
        <is>
          <t>True</t>
        </is>
      </c>
      <c r="AX318" s="2" t="inlineStr">
        <is>
          <t>0</t>
        </is>
      </c>
      <c r="AY318" s="1" t="inlineStr">
        <is>
          <t>ROZPOCET</t>
        </is>
      </c>
    </row>
    <row r="319">
      <c r="D319" s="79" t="inlineStr">
        <is>
          <t>VV</t>
        </is>
      </c>
      <c r="F319" s="80" t="inlineStr">
        <is>
          <t>15 x 12,35 = 185,25</t>
        </is>
      </c>
      <c r="H319" s="101" t="n">
        <v>185.25</v>
      </c>
      <c r="AT319" s="1" t="inlineStr">
        <is>
          <t>VV</t>
        </is>
      </c>
      <c r="AU319" s="1" t="inlineStr">
        <is>
          <t>2</t>
        </is>
      </c>
      <c r="AV319" s="2" t="inlineStr">
        <is>
          <t>2</t>
        </is>
      </c>
      <c r="AW319" s="2" t="inlineStr">
        <is>
          <t>True</t>
        </is>
      </c>
      <c r="AX319" s="2" t="inlineStr">
        <is>
          <t>1</t>
        </is>
      </c>
      <c r="AY319" s="1" t="inlineStr">
        <is>
          <t>ROZPOCET</t>
        </is>
      </c>
    </row>
    <row r="320" ht="24" customHeight="1">
      <c r="C320" s="72" t="inlineStr">
        <is>
          <t>73</t>
        </is>
      </c>
      <c r="D320" s="72" t="inlineStr">
        <is>
          <t>K</t>
        </is>
      </c>
      <c r="E320" s="73" t="inlineStr">
        <is>
          <t>721172021.S</t>
        </is>
      </c>
      <c r="F320" s="74" t="inlineStr">
        <is>
          <t>Odpadové potrubie HT z PP, zvislé DN 50</t>
        </is>
      </c>
      <c r="G320" s="75" t="inlineStr">
        <is>
          <t>m</t>
        </is>
      </c>
      <c r="H320" s="100" t="n">
        <v>160.55</v>
      </c>
      <c r="I320" s="77" t="n">
        <v>21.01</v>
      </c>
      <c r="J320" s="77">
        <f>ROUND(I320*H320,2)</f>
        <v/>
      </c>
      <c r="K320" s="78" t="inlineStr">
        <is>
          <t>CENEKON 2026/02</t>
        </is>
      </c>
      <c r="N320" s="46" t="inlineStr">
        <is>
          <t>základná</t>
        </is>
      </c>
      <c r="O320" s="98" t="n">
        <v>0</v>
      </c>
      <c r="P320" s="98">
        <f>O320*H320</f>
        <v/>
      </c>
      <c r="Q320" s="98" t="n">
        <v>0.00052</v>
      </c>
      <c r="R320" s="98">
        <f>Q320*H320</f>
        <v/>
      </c>
      <c r="S320" s="98" t="n">
        <v>0</v>
      </c>
      <c r="T320" s="98">
        <f>S320*H320</f>
        <v/>
      </c>
      <c r="AR320" s="1" t="inlineStr">
        <is>
          <t>16</t>
        </is>
      </c>
      <c r="AT320" s="1" t="inlineStr">
        <is>
          <t>K</t>
        </is>
      </c>
      <c r="AU320" s="1" t="inlineStr">
        <is>
          <t>2</t>
        </is>
      </c>
      <c r="AY320" s="1" t="inlineStr">
        <is>
          <t>ROZPOCET</t>
        </is>
      </c>
      <c r="BE320" s="31">
        <f>IF(N320="základná",J320,0)</f>
        <v/>
      </c>
      <c r="BF320" s="31">
        <f>IF(N320="znížená",J320,0)</f>
        <v/>
      </c>
      <c r="BG320" s="31">
        <f>IF(N320="zákl. prenesená",J320,0)</f>
        <v/>
      </c>
      <c r="BH320" s="31">
        <f>IF(N320="zníž. prenesená",J320,0)</f>
        <v/>
      </c>
      <c r="BI320" s="31">
        <f>IF(N320="nulová",J320,0)</f>
        <v/>
      </c>
      <c r="BJ320" s="1" t="inlineStr">
        <is>
          <t>2</t>
        </is>
      </c>
      <c r="BK320" s="31">
        <f>ROUND(I320*H320,2)</f>
        <v/>
      </c>
      <c r="BL320" s="1" t="inlineStr">
        <is>
          <t>16</t>
        </is>
      </c>
      <c r="BM320" s="1" t="inlineStr">
        <is>
          <t>-102856830</t>
        </is>
      </c>
    </row>
    <row r="321">
      <c r="D321" s="79" t="inlineStr">
        <is>
          <t>VV</t>
        </is>
      </c>
      <c r="F321" s="80" t="inlineStr">
        <is>
          <t>13 stúpačiek DN 50 odčítaných z pôdorysov</t>
        </is>
      </c>
      <c r="AT321" s="1" t="inlineStr">
        <is>
          <t>VV</t>
        </is>
      </c>
      <c r="AU321" s="1" t="inlineStr">
        <is>
          <t>2</t>
        </is>
      </c>
      <c r="AV321" s="2" t="inlineStr">
        <is>
          <t>2</t>
        </is>
      </c>
      <c r="AW321" s="2" t="inlineStr">
        <is>
          <t>True</t>
        </is>
      </c>
      <c r="AX321" s="2" t="inlineStr">
        <is>
          <t>0</t>
        </is>
      </c>
      <c r="AY321" s="1" t="inlineStr">
        <is>
          <t>ROZPOCET</t>
        </is>
      </c>
    </row>
    <row r="322">
      <c r="D322" s="79" t="inlineStr">
        <is>
          <t>VV</t>
        </is>
      </c>
      <c r="F322" s="80" t="inlineStr">
        <is>
          <t>13 x 12,35 = 160,55</t>
        </is>
      </c>
      <c r="H322" s="101" t="n">
        <v>160.55</v>
      </c>
      <c r="AT322" s="1" t="inlineStr">
        <is>
          <t>VV</t>
        </is>
      </c>
      <c r="AU322" s="1" t="inlineStr">
        <is>
          <t>2</t>
        </is>
      </c>
      <c r="AV322" s="2" t="inlineStr">
        <is>
          <t>2</t>
        </is>
      </c>
      <c r="AW322" s="2" t="inlineStr">
        <is>
          <t>True</t>
        </is>
      </c>
      <c r="AX322" s="2" t="inlineStr">
        <is>
          <t>1</t>
        </is>
      </c>
      <c r="AY322" s="1" t="inlineStr">
        <is>
          <t>ROZPOCET</t>
        </is>
      </c>
    </row>
    <row r="323" ht="24" customHeight="1">
      <c r="C323" s="82" t="inlineStr">
        <is>
          <t>74</t>
        </is>
      </c>
      <c r="D323" s="82" t="inlineStr">
        <is>
          <t>M</t>
        </is>
      </c>
      <c r="E323" s="83" t="inlineStr">
        <is>
          <t>286540141400.S</t>
        </is>
      </c>
      <c r="F323" s="84" t="inlineStr">
        <is>
          <t>Čistiaca tvarovka PP 90° so servisným otvorom D 110 mm</t>
        </is>
      </c>
      <c r="G323" s="85" t="inlineStr">
        <is>
          <t>ks</t>
        </is>
      </c>
      <c r="H323" s="102" t="n">
        <v>9</v>
      </c>
      <c r="I323" s="87" t="n">
        <v>22.58</v>
      </c>
      <c r="J323" s="87">
        <f>ROUND(I323*H323,2)</f>
        <v/>
      </c>
      <c r="K323" s="88" t="inlineStr">
        <is>
          <t>CENEKON 2026/02</t>
        </is>
      </c>
      <c r="N323" s="46" t="inlineStr">
        <is>
          <t>základná</t>
        </is>
      </c>
      <c r="O323" s="98" t="n">
        <v>0</v>
      </c>
      <c r="P323" s="98">
        <f>O323*H323</f>
        <v/>
      </c>
      <c r="Q323" s="98" t="n">
        <v>0.00075</v>
      </c>
      <c r="R323" s="98">
        <f>Q323*H323</f>
        <v/>
      </c>
      <c r="S323" s="98" t="n">
        <v>0</v>
      </c>
      <c r="T323" s="98">
        <f>S323*H323</f>
        <v/>
      </c>
      <c r="AR323" s="1" t="inlineStr">
        <is>
          <t>32</t>
        </is>
      </c>
      <c r="AT323" s="1" t="inlineStr">
        <is>
          <t>M</t>
        </is>
      </c>
      <c r="AU323" s="1" t="inlineStr">
        <is>
          <t>2</t>
        </is>
      </c>
      <c r="AY323" s="1" t="inlineStr">
        <is>
          <t>ROZPOCET</t>
        </is>
      </c>
      <c r="BE323" s="31">
        <f>IF(N323="základná",J323,0)</f>
        <v/>
      </c>
      <c r="BF323" s="31">
        <f>IF(N323="znížená",J323,0)</f>
        <v/>
      </c>
      <c r="BG323" s="31">
        <f>IF(N323="zákl. prenesená",J323,0)</f>
        <v/>
      </c>
      <c r="BH323" s="31">
        <f>IF(N323="zníž. prenesená",J323,0)</f>
        <v/>
      </c>
      <c r="BI323" s="31">
        <f>IF(N323="nulová",J323,0)</f>
        <v/>
      </c>
      <c r="BJ323" s="1" t="inlineStr">
        <is>
          <t>2</t>
        </is>
      </c>
      <c r="BK323" s="31">
        <f>ROUND(I323*H323,2)</f>
        <v/>
      </c>
      <c r="BL323" s="1" t="inlineStr">
        <is>
          <t>16</t>
        </is>
      </c>
      <c r="BM323" s="1" t="inlineStr">
        <is>
          <t>585784310</t>
        </is>
      </c>
    </row>
    <row r="324">
      <c r="D324" s="79" t="inlineStr">
        <is>
          <t>VV</t>
        </is>
      </c>
      <c r="F324" s="80" t="inlineStr">
        <is>
          <t>1 ks na každú z 9 stúpačiek DN 110, osadená 1 m nad podlahou 1.NP</t>
        </is>
      </c>
      <c r="H324" s="101" t="n">
        <v>9</v>
      </c>
      <c r="AT324" s="1" t="inlineStr">
        <is>
          <t>VV</t>
        </is>
      </c>
      <c r="AU324" s="1" t="inlineStr">
        <is>
          <t>2</t>
        </is>
      </c>
      <c r="AV324" s="2" t="inlineStr">
        <is>
          <t>2</t>
        </is>
      </c>
      <c r="AW324" s="2" t="inlineStr">
        <is>
          <t>True</t>
        </is>
      </c>
      <c r="AX324" s="2" t="inlineStr">
        <is>
          <t>1</t>
        </is>
      </c>
      <c r="AY324" s="1" t="inlineStr">
        <is>
          <t>ROZPOCET</t>
        </is>
      </c>
    </row>
    <row r="325" ht="24" customHeight="1">
      <c r="C325" s="82" t="inlineStr">
        <is>
          <t>75</t>
        </is>
      </c>
      <c r="D325" s="82" t="inlineStr">
        <is>
          <t>M</t>
        </is>
      </c>
      <c r="E325" s="83" t="inlineStr">
        <is>
          <t>286540141300.S</t>
        </is>
      </c>
      <c r="F325" s="84" t="inlineStr">
        <is>
          <t>Čistiaca tvarovka PP 90° so servisným otvorom D 75 mm</t>
        </is>
      </c>
      <c r="G325" s="85" t="inlineStr">
        <is>
          <t>ks</t>
        </is>
      </c>
      <c r="H325" s="102" t="n">
        <v>15</v>
      </c>
      <c r="I325" s="87" t="n">
        <v>15.53</v>
      </c>
      <c r="J325" s="87">
        <f>ROUND(I325*H325,2)</f>
        <v/>
      </c>
      <c r="K325" s="88" t="inlineStr">
        <is>
          <t>CENEKON 2026/02</t>
        </is>
      </c>
      <c r="N325" s="46" t="inlineStr">
        <is>
          <t>základná</t>
        </is>
      </c>
      <c r="O325" s="98" t="n">
        <v>0</v>
      </c>
      <c r="P325" s="98">
        <f>O325*H325</f>
        <v/>
      </c>
      <c r="Q325" s="98" t="n">
        <v>0.00028</v>
      </c>
      <c r="R325" s="98">
        <f>Q325*H325</f>
        <v/>
      </c>
      <c r="S325" s="98" t="n">
        <v>0</v>
      </c>
      <c r="T325" s="98">
        <f>S325*H325</f>
        <v/>
      </c>
      <c r="AR325" s="1" t="inlineStr">
        <is>
          <t>32</t>
        </is>
      </c>
      <c r="AT325" s="1" t="inlineStr">
        <is>
          <t>M</t>
        </is>
      </c>
      <c r="AU325" s="1" t="inlineStr">
        <is>
          <t>2</t>
        </is>
      </c>
      <c r="AY325" s="1" t="inlineStr">
        <is>
          <t>ROZPOCET</t>
        </is>
      </c>
      <c r="BE325" s="31">
        <f>IF(N325="základná",J325,0)</f>
        <v/>
      </c>
      <c r="BF325" s="31">
        <f>IF(N325="znížená",J325,0)</f>
        <v/>
      </c>
      <c r="BG325" s="31">
        <f>IF(N325="zákl. prenesená",J325,0)</f>
        <v/>
      </c>
      <c r="BH325" s="31">
        <f>IF(N325="zníž. prenesená",J325,0)</f>
        <v/>
      </c>
      <c r="BI325" s="31">
        <f>IF(N325="nulová",J325,0)</f>
        <v/>
      </c>
      <c r="BJ325" s="1" t="inlineStr">
        <is>
          <t>2</t>
        </is>
      </c>
      <c r="BK325" s="31">
        <f>ROUND(I325*H325,2)</f>
        <v/>
      </c>
      <c r="BL325" s="1" t="inlineStr">
        <is>
          <t>16</t>
        </is>
      </c>
      <c r="BM325" s="1" t="inlineStr">
        <is>
          <t>1238165923</t>
        </is>
      </c>
    </row>
    <row r="326">
      <c r="D326" s="79" t="inlineStr">
        <is>
          <t>VV</t>
        </is>
      </c>
      <c r="F326" s="80" t="inlineStr">
        <is>
          <t>1 ks na každú z 15 stúpačiek DN 75</t>
        </is>
      </c>
      <c r="H326" s="101" t="n">
        <v>15</v>
      </c>
      <c r="AT326" s="1" t="inlineStr">
        <is>
          <t>VV</t>
        </is>
      </c>
      <c r="AU326" s="1" t="inlineStr">
        <is>
          <t>2</t>
        </is>
      </c>
      <c r="AV326" s="2" t="inlineStr">
        <is>
          <t>2</t>
        </is>
      </c>
      <c r="AW326" s="2" t="inlineStr">
        <is>
          <t>True</t>
        </is>
      </c>
      <c r="AX326" s="2" t="inlineStr">
        <is>
          <t>1</t>
        </is>
      </c>
      <c r="AY326" s="1" t="inlineStr">
        <is>
          <t>ROZPOCET</t>
        </is>
      </c>
    </row>
    <row r="327" ht="24" customHeight="1">
      <c r="C327" s="82" t="inlineStr">
        <is>
          <t>76</t>
        </is>
      </c>
      <c r="D327" s="82" t="inlineStr">
        <is>
          <t>M</t>
        </is>
      </c>
      <c r="E327" s="83" t="inlineStr">
        <is>
          <t>429720001200.S</t>
        </is>
      </c>
      <c r="F327" s="84" t="inlineStr">
        <is>
          <t>Vetracia hlavica DN 110 na odvetranie kanalizácie nad strechou</t>
        </is>
      </c>
      <c r="G327" s="85" t="inlineStr">
        <is>
          <t>ks</t>
        </is>
      </c>
      <c r="H327" s="102" t="n">
        <v>9</v>
      </c>
      <c r="I327" s="87" t="n">
        <v>12.56</v>
      </c>
      <c r="J327" s="87">
        <f>ROUND(I327*H327,2)</f>
        <v/>
      </c>
      <c r="K327" s="88" t="inlineStr">
        <is>
          <t>CENEKON 2026/02</t>
        </is>
      </c>
      <c r="N327" s="46" t="inlineStr">
        <is>
          <t>základná</t>
        </is>
      </c>
      <c r="O327" s="98" t="n">
        <v>0</v>
      </c>
      <c r="P327" s="98">
        <f>O327*H327</f>
        <v/>
      </c>
      <c r="Q327" s="98" t="n">
        <v>0.00061</v>
      </c>
      <c r="R327" s="98">
        <f>Q327*H327</f>
        <v/>
      </c>
      <c r="S327" s="98" t="n">
        <v>0</v>
      </c>
      <c r="T327" s="98">
        <f>S327*H327</f>
        <v/>
      </c>
      <c r="AR327" s="1" t="inlineStr">
        <is>
          <t>32</t>
        </is>
      </c>
      <c r="AT327" s="1" t="inlineStr">
        <is>
          <t>M</t>
        </is>
      </c>
      <c r="AU327" s="1" t="inlineStr">
        <is>
          <t>2</t>
        </is>
      </c>
      <c r="AY327" s="1" t="inlineStr">
        <is>
          <t>ROZPOCET</t>
        </is>
      </c>
      <c r="BE327" s="31">
        <f>IF(N327="základná",J327,0)</f>
        <v/>
      </c>
      <c r="BF327" s="31">
        <f>IF(N327="znížená",J327,0)</f>
        <v/>
      </c>
      <c r="BG327" s="31">
        <f>IF(N327="zákl. prenesená",J327,0)</f>
        <v/>
      </c>
      <c r="BH327" s="31">
        <f>IF(N327="zníž. prenesená",J327,0)</f>
        <v/>
      </c>
      <c r="BI327" s="31">
        <f>IF(N327="nulová",J327,0)</f>
        <v/>
      </c>
      <c r="BJ327" s="1" t="inlineStr">
        <is>
          <t>2</t>
        </is>
      </c>
      <c r="BK327" s="31">
        <f>ROUND(I327*H327,2)</f>
        <v/>
      </c>
      <c r="BL327" s="1" t="inlineStr">
        <is>
          <t>16</t>
        </is>
      </c>
      <c r="BM327" s="1" t="inlineStr">
        <is>
          <t>356777235</t>
        </is>
      </c>
    </row>
    <row r="328">
      <c r="D328" s="79" t="inlineStr">
        <is>
          <t>VV</t>
        </is>
      </c>
      <c r="F328" s="80" t="inlineStr">
        <is>
          <t>1 ks na každú z 9 stúpačiek vetraných nad strechu</t>
        </is>
      </c>
      <c r="H328" s="101" t="n">
        <v>9</v>
      </c>
      <c r="AT328" s="1" t="inlineStr">
        <is>
          <t>VV</t>
        </is>
      </c>
      <c r="AU328" s="1" t="inlineStr">
        <is>
          <t>2</t>
        </is>
      </c>
      <c r="AV328" s="2" t="inlineStr">
        <is>
          <t>2</t>
        </is>
      </c>
      <c r="AW328" s="2" t="inlineStr">
        <is>
          <t>True</t>
        </is>
      </c>
      <c r="AX328" s="2" t="inlineStr">
        <is>
          <t>1</t>
        </is>
      </c>
      <c r="AY328" s="1" t="inlineStr">
        <is>
          <t>ROZPOCET</t>
        </is>
      </c>
    </row>
    <row r="329" ht="24" customHeight="1">
      <c r="C329" s="72" t="inlineStr">
        <is>
          <t>77</t>
        </is>
      </c>
      <c r="D329" s="72" t="inlineStr">
        <is>
          <t>K</t>
        </is>
      </c>
      <c r="E329" s="73" t="inlineStr">
        <is>
          <t>721290111.S</t>
        </is>
      </c>
      <c r="F329" s="74" t="inlineStr">
        <is>
          <t>Skúška tesnosti kanalizácie vodou do DN 125</t>
        </is>
      </c>
      <c r="G329" s="75" t="inlineStr">
        <is>
          <t>m</t>
        </is>
      </c>
      <c r="H329" s="100" t="n">
        <v>843.91</v>
      </c>
      <c r="I329" s="77" t="n">
        <v>1.28</v>
      </c>
      <c r="J329" s="77">
        <f>ROUND(I329*H329,2)</f>
        <v/>
      </c>
      <c r="K329" s="78" t="inlineStr">
        <is>
          <t>CENEKON 2026/02</t>
        </is>
      </c>
      <c r="N329" s="46" t="inlineStr">
        <is>
          <t>základná</t>
        </is>
      </c>
      <c r="O329" s="98" t="n">
        <v>0</v>
      </c>
      <c r="P329" s="98">
        <f>O329*H329</f>
        <v/>
      </c>
      <c r="Q329" s="98" t="n">
        <v>0</v>
      </c>
      <c r="R329" s="98">
        <f>Q329*H329</f>
        <v/>
      </c>
      <c r="S329" s="98" t="n">
        <v>0</v>
      </c>
      <c r="T329" s="98">
        <f>S329*H329</f>
        <v/>
      </c>
      <c r="AR329" s="1" t="inlineStr">
        <is>
          <t>16</t>
        </is>
      </c>
      <c r="AT329" s="1" t="inlineStr">
        <is>
          <t>K</t>
        </is>
      </c>
      <c r="AU329" s="1" t="inlineStr">
        <is>
          <t>2</t>
        </is>
      </c>
      <c r="AY329" s="1" t="inlineStr">
        <is>
          <t>ROZPOCET</t>
        </is>
      </c>
      <c r="BE329" s="31">
        <f>IF(N329="základná",J329,0)</f>
        <v/>
      </c>
      <c r="BF329" s="31">
        <f>IF(N329="znížená",J329,0)</f>
        <v/>
      </c>
      <c r="BG329" s="31">
        <f>IF(N329="zákl. prenesená",J329,0)</f>
        <v/>
      </c>
      <c r="BH329" s="31">
        <f>IF(N329="zníž. prenesená",J329,0)</f>
        <v/>
      </c>
      <c r="BI329" s="31">
        <f>IF(N329="nulová",J329,0)</f>
        <v/>
      </c>
      <c r="BJ329" s="1" t="inlineStr">
        <is>
          <t>2</t>
        </is>
      </c>
      <c r="BK329" s="31">
        <f>ROUND(I329*H329,2)</f>
        <v/>
      </c>
      <c r="BL329" s="1" t="inlineStr">
        <is>
          <t>16</t>
        </is>
      </c>
      <c r="BM329" s="1" t="inlineStr">
        <is>
          <t>-31953449</t>
        </is>
      </c>
    </row>
    <row r="330">
      <c r="D330" s="79" t="inlineStr">
        <is>
          <t>VV</t>
        </is>
      </c>
      <c r="F330" s="80" t="inlineStr">
        <is>
          <t>vodorovné 352,40 + zvislé 145,71 + 185,25 + 160,55 = 843,91</t>
        </is>
      </c>
      <c r="H330" s="101" t="n">
        <v>843.91</v>
      </c>
      <c r="AT330" s="1" t="inlineStr">
        <is>
          <t>VV</t>
        </is>
      </c>
      <c r="AU330" s="1" t="inlineStr">
        <is>
          <t>2</t>
        </is>
      </c>
      <c r="AV330" s="2" t="inlineStr">
        <is>
          <t>2</t>
        </is>
      </c>
      <c r="AW330" s="2" t="inlineStr">
        <is>
          <t>True</t>
        </is>
      </c>
      <c r="AX330" s="2" t="inlineStr">
        <is>
          <t>1</t>
        </is>
      </c>
      <c r="AY330" s="1" t="inlineStr">
        <is>
          <t>ROZPOCET</t>
        </is>
      </c>
    </row>
    <row r="331" ht="22.8" customHeight="1">
      <c r="D331" s="67" t="inlineStr">
        <is>
          <t>D</t>
        </is>
      </c>
      <c r="E331" s="70" t="inlineStr">
        <is>
          <t>722</t>
        </is>
      </c>
      <c r="F331" s="70" t="inlineStr">
        <is>
          <t>Zdravotechnika - vnútorný vodovod</t>
        </is>
      </c>
      <c r="J331" s="71">
        <f>BK331</f>
        <v/>
      </c>
      <c r="P331" s="98">
        <f>SUM(P332:P386)</f>
        <v/>
      </c>
      <c r="R331" s="98">
        <f>SUM(R332:R386)</f>
        <v/>
      </c>
      <c r="T331" s="98">
        <f>SUM(T332:T386)</f>
        <v/>
      </c>
      <c r="AR331" s="1" t="inlineStr">
        <is>
          <t>2</t>
        </is>
      </c>
      <c r="AT331" s="46" t="inlineStr">
        <is>
          <t>D</t>
        </is>
      </c>
      <c r="AU331" s="46" t="inlineStr">
        <is>
          <t>1</t>
        </is>
      </c>
      <c r="AY331" s="1" t="inlineStr">
        <is>
          <t>ROZPOCET</t>
        </is>
      </c>
      <c r="BK331" s="31">
        <f>SUM(BK332:BK386)</f>
        <v/>
      </c>
    </row>
    <row r="332" ht="24" customHeight="1">
      <c r="C332" s="72" t="inlineStr">
        <is>
          <t>78</t>
        </is>
      </c>
      <c r="D332" s="72" t="inlineStr">
        <is>
          <t>K</t>
        </is>
      </c>
      <c r="E332" s="73" t="inlineStr">
        <is>
          <t>722171311</t>
        </is>
      </c>
      <c r="F332" s="74" t="inlineStr">
        <is>
          <t>Vnútorný rozvod vody z viacvrstvových rúr PN 16 spájaných lisovaním, d 16 x 2,25 mm (DN 15)</t>
        </is>
      </c>
      <c r="G332" s="75" t="inlineStr">
        <is>
          <t>m</t>
        </is>
      </c>
      <c r="H332" s="100" t="n">
        <v>354.17</v>
      </c>
      <c r="I332" s="77" t="n">
        <v>21.16</v>
      </c>
      <c r="J332" s="77">
        <f>ROUND(I332*H332,2)</f>
        <v/>
      </c>
      <c r="K332" s="78" t="inlineStr">
        <is>
          <t>CENEKON 2026/02</t>
        </is>
      </c>
      <c r="N332" s="46" t="inlineStr">
        <is>
          <t>základná</t>
        </is>
      </c>
      <c r="O332" s="98" t="n">
        <v>0</v>
      </c>
      <c r="P332" s="98">
        <f>O332*H332</f>
        <v/>
      </c>
      <c r="Q332" s="98" t="n">
        <v>0.00032</v>
      </c>
      <c r="R332" s="98">
        <f>Q332*H332</f>
        <v/>
      </c>
      <c r="S332" s="98" t="n">
        <v>0</v>
      </c>
      <c r="T332" s="98">
        <f>S332*H332</f>
        <v/>
      </c>
      <c r="AR332" s="1" t="inlineStr">
        <is>
          <t>16</t>
        </is>
      </c>
      <c r="AT332" s="1" t="inlineStr">
        <is>
          <t>K</t>
        </is>
      </c>
      <c r="AU332" s="1" t="inlineStr">
        <is>
          <t>2</t>
        </is>
      </c>
      <c r="AY332" s="1" t="inlineStr">
        <is>
          <t>ROZPOCET</t>
        </is>
      </c>
      <c r="BE332" s="31">
        <f>IF(N332="základná",J332,0)</f>
        <v/>
      </c>
      <c r="BF332" s="31">
        <f>IF(N332="znížená",J332,0)</f>
        <v/>
      </c>
      <c r="BG332" s="31">
        <f>IF(N332="zákl. prenesená",J332,0)</f>
        <v/>
      </c>
      <c r="BH332" s="31">
        <f>IF(N332="zníž. prenesená",J332,0)</f>
        <v/>
      </c>
      <c r="BI332" s="31">
        <f>IF(N332="nulová",J332,0)</f>
        <v/>
      </c>
      <c r="BJ332" s="1" t="inlineStr">
        <is>
          <t>2</t>
        </is>
      </c>
      <c r="BK332" s="31">
        <f>ROUND(I332*H332,2)</f>
        <v/>
      </c>
      <c r="BL332" s="1" t="inlineStr">
        <is>
          <t>16</t>
        </is>
      </c>
      <c r="BM332" s="1" t="inlineStr">
        <is>
          <t>333196941</t>
        </is>
      </c>
    </row>
    <row r="333">
      <c r="D333" s="79" t="inlineStr">
        <is>
          <t>VV</t>
        </is>
      </c>
      <c r="F333" s="80" t="inlineStr">
        <is>
          <t>studená voda 419,26 m + teplá voda 171,02 m = 590,28 m</t>
        </is>
      </c>
      <c r="AT333" s="1" t="inlineStr">
        <is>
          <t>VV</t>
        </is>
      </c>
      <c r="AU333" s="1" t="inlineStr">
        <is>
          <t>2</t>
        </is>
      </c>
      <c r="AV333" s="2" t="inlineStr">
        <is>
          <t>2</t>
        </is>
      </c>
      <c r="AW333" s="2" t="inlineStr">
        <is>
          <t>True</t>
        </is>
      </c>
      <c r="AX333" s="2" t="inlineStr">
        <is>
          <t>0</t>
        </is>
      </c>
      <c r="AY333" s="1" t="inlineStr">
        <is>
          <t>ROZPOCET</t>
        </is>
      </c>
    </row>
    <row r="334">
      <c r="D334" s="79" t="inlineStr">
        <is>
          <t>VV</t>
        </is>
      </c>
      <c r="F334" s="80" t="inlineStr">
        <is>
          <t>podiel DN 15 podľa označení na pôdorysoch 60 %: 590,28 x 0,60 = 354,17</t>
        </is>
      </c>
      <c r="H334" s="101" t="n">
        <v>354.17</v>
      </c>
      <c r="AT334" s="1" t="inlineStr">
        <is>
          <t>VV</t>
        </is>
      </c>
      <c r="AU334" s="1" t="inlineStr">
        <is>
          <t>2</t>
        </is>
      </c>
      <c r="AV334" s="2" t="inlineStr">
        <is>
          <t>2</t>
        </is>
      </c>
      <c r="AW334" s="2" t="inlineStr">
        <is>
          <t>True</t>
        </is>
      </c>
      <c r="AX334" s="2" t="inlineStr">
        <is>
          <t>1</t>
        </is>
      </c>
      <c r="AY334" s="1" t="inlineStr">
        <is>
          <t>ROZPOCET</t>
        </is>
      </c>
    </row>
    <row r="335" ht="24" customHeight="1">
      <c r="C335" s="72" t="inlineStr">
        <is>
          <t>79</t>
        </is>
      </c>
      <c r="D335" s="72" t="inlineStr">
        <is>
          <t>K</t>
        </is>
      </c>
      <c r="E335" s="73" t="inlineStr">
        <is>
          <t>722171312</t>
        </is>
      </c>
      <c r="F335" s="74" t="inlineStr">
        <is>
          <t>Vnútorný rozvod vody z viacvrstvových rúr PN 16 spájaných lisovaním, d 20 x 2,5 mm (DN 20)</t>
        </is>
      </c>
      <c r="G335" s="75" t="inlineStr">
        <is>
          <t>m</t>
        </is>
      </c>
      <c r="H335" s="100" t="n">
        <v>236.11</v>
      </c>
      <c r="I335" s="77" t="n">
        <v>25.07</v>
      </c>
      <c r="J335" s="77">
        <f>ROUND(I335*H335,2)</f>
        <v/>
      </c>
      <c r="K335" s="78" t="inlineStr">
        <is>
          <t>CENEKON 2026/02</t>
        </is>
      </c>
      <c r="N335" s="46" t="inlineStr">
        <is>
          <t>základná</t>
        </is>
      </c>
      <c r="O335" s="98" t="n">
        <v>0</v>
      </c>
      <c r="P335" s="98">
        <f>O335*H335</f>
        <v/>
      </c>
      <c r="Q335" s="98" t="n">
        <v>0.0004</v>
      </c>
      <c r="R335" s="98">
        <f>Q335*H335</f>
        <v/>
      </c>
      <c r="S335" s="98" t="n">
        <v>0</v>
      </c>
      <c r="T335" s="98">
        <f>S335*H335</f>
        <v/>
      </c>
      <c r="AR335" s="1" t="inlineStr">
        <is>
          <t>16</t>
        </is>
      </c>
      <c r="AT335" s="1" t="inlineStr">
        <is>
          <t>K</t>
        </is>
      </c>
      <c r="AU335" s="1" t="inlineStr">
        <is>
          <t>2</t>
        </is>
      </c>
      <c r="AY335" s="1" t="inlineStr">
        <is>
          <t>ROZPOCET</t>
        </is>
      </c>
      <c r="BE335" s="31">
        <f>IF(N335="základná",J335,0)</f>
        <v/>
      </c>
      <c r="BF335" s="31">
        <f>IF(N335="znížená",J335,0)</f>
        <v/>
      </c>
      <c r="BG335" s="31">
        <f>IF(N335="zákl. prenesená",J335,0)</f>
        <v/>
      </c>
      <c r="BH335" s="31">
        <f>IF(N335="zníž. prenesená",J335,0)</f>
        <v/>
      </c>
      <c r="BI335" s="31">
        <f>IF(N335="nulová",J335,0)</f>
        <v/>
      </c>
      <c r="BJ335" s="1" t="inlineStr">
        <is>
          <t>2</t>
        </is>
      </c>
      <c r="BK335" s="31">
        <f>ROUND(I335*H335,2)</f>
        <v/>
      </c>
      <c r="BL335" s="1" t="inlineStr">
        <is>
          <t>16</t>
        </is>
      </c>
      <c r="BM335" s="1" t="inlineStr">
        <is>
          <t>-1318129254</t>
        </is>
      </c>
    </row>
    <row r="336">
      <c r="D336" s="79" t="inlineStr">
        <is>
          <t>VV</t>
        </is>
      </c>
      <c r="F336" s="80" t="inlineStr">
        <is>
          <t>podiel DN 20 podľa označení na pôdorysoch 40 %: 590,28 x 0,40 = 236,11</t>
        </is>
      </c>
      <c r="H336" s="101" t="n">
        <v>236.11</v>
      </c>
      <c r="AT336" s="1" t="inlineStr">
        <is>
          <t>VV</t>
        </is>
      </c>
      <c r="AU336" s="1" t="inlineStr">
        <is>
          <t>2</t>
        </is>
      </c>
      <c r="AV336" s="2" t="inlineStr">
        <is>
          <t>2</t>
        </is>
      </c>
      <c r="AW336" s="2" t="inlineStr">
        <is>
          <t>True</t>
        </is>
      </c>
      <c r="AX336" s="2" t="inlineStr">
        <is>
          <t>1</t>
        </is>
      </c>
      <c r="AY336" s="1" t="inlineStr">
        <is>
          <t>ROZPOCET</t>
        </is>
      </c>
    </row>
    <row r="337" ht="36" customHeight="1">
      <c r="C337" s="72" t="inlineStr">
        <is>
          <t>80</t>
        </is>
      </c>
      <c r="D337" s="72" t="inlineStr">
        <is>
          <t>K</t>
        </is>
      </c>
      <c r="E337" s="73" t="inlineStr">
        <is>
          <t>722171312</t>
        </is>
      </c>
      <c r="F337" s="74" t="inlineStr">
        <is>
          <t>Vnútorný rozvod vody z viacvrstvových rúr PN 16 spájaných lisovaním, d 20 x 2,5 mm (DN 20) - zvislé stúpačky studenej vody z 1.NP na 4.NP</t>
        </is>
      </c>
      <c r="G337" s="75" t="inlineStr">
        <is>
          <t>m</t>
        </is>
      </c>
      <c r="H337" s="100" t="n">
        <v>99.45</v>
      </c>
      <c r="I337" s="77" t="n">
        <v>25.07</v>
      </c>
      <c r="J337" s="77">
        <f>ROUND(I337*H337,2)</f>
        <v/>
      </c>
      <c r="K337" s="78" t="inlineStr">
        <is>
          <t>CENEKON 2026/02</t>
        </is>
      </c>
      <c r="N337" s="46" t="inlineStr">
        <is>
          <t>základná</t>
        </is>
      </c>
      <c r="O337" s="98" t="n">
        <v>0</v>
      </c>
      <c r="P337" s="98">
        <f>O337*H337</f>
        <v/>
      </c>
      <c r="Q337" s="98" t="n">
        <v>0.0004</v>
      </c>
      <c r="R337" s="98">
        <f>Q337*H337</f>
        <v/>
      </c>
      <c r="S337" s="98" t="n">
        <v>0</v>
      </c>
      <c r="T337" s="98">
        <f>S337*H337</f>
        <v/>
      </c>
      <c r="AR337" s="1" t="inlineStr">
        <is>
          <t>16</t>
        </is>
      </c>
      <c r="AT337" s="1" t="inlineStr">
        <is>
          <t>K</t>
        </is>
      </c>
      <c r="AU337" s="1" t="inlineStr">
        <is>
          <t>2</t>
        </is>
      </c>
      <c r="AY337" s="1" t="inlineStr">
        <is>
          <t>ROZPOCET</t>
        </is>
      </c>
      <c r="BE337" s="31">
        <f>IF(N337="základná",J337,0)</f>
        <v/>
      </c>
      <c r="BF337" s="31">
        <f>IF(N337="znížená",J337,0)</f>
        <v/>
      </c>
      <c r="BG337" s="31">
        <f>IF(N337="zákl. prenesená",J337,0)</f>
        <v/>
      </c>
      <c r="BH337" s="31">
        <f>IF(N337="zníž. prenesená",J337,0)</f>
        <v/>
      </c>
      <c r="BI337" s="31">
        <f>IF(N337="nulová",J337,0)</f>
        <v/>
      </c>
      <c r="BJ337" s="1" t="inlineStr">
        <is>
          <t>2</t>
        </is>
      </c>
      <c r="BK337" s="31">
        <f>ROUND(I337*H337,2)</f>
        <v/>
      </c>
      <c r="BL337" s="1" t="inlineStr">
        <is>
          <t>16</t>
        </is>
      </c>
      <c r="BM337" s="1" t="inlineStr">
        <is>
          <t>-695729598</t>
        </is>
      </c>
    </row>
    <row r="338">
      <c r="D338" s="79" t="inlineStr">
        <is>
          <t>VV</t>
        </is>
      </c>
      <c r="F338" s="80" t="inlineStr">
        <is>
          <t>9 vodovodných stúpačiek (podľa 27 protipožiarnych manžiet na ich prestupoch, 9 stúpačiek x 3 stropy)</t>
        </is>
      </c>
      <c r="AT338" s="1" t="inlineStr">
        <is>
          <t>VV</t>
        </is>
      </c>
      <c r="AU338" s="1" t="inlineStr">
        <is>
          <t>2</t>
        </is>
      </c>
      <c r="AV338" s="2" t="inlineStr">
        <is>
          <t>2</t>
        </is>
      </c>
      <c r="AW338" s="2" t="inlineStr">
        <is>
          <t>True</t>
        </is>
      </c>
      <c r="AX338" s="2" t="inlineStr">
        <is>
          <t>0</t>
        </is>
      </c>
      <c r="AY338" s="1" t="inlineStr">
        <is>
          <t>ROZPOCET</t>
        </is>
      </c>
    </row>
    <row r="339">
      <c r="D339" s="79" t="inlineStr">
        <is>
          <t>VV</t>
        </is>
      </c>
      <c r="F339" s="80" t="inlineStr">
        <is>
          <t>výškové úrovne z rezu A6: 1.NP ±0,000, 4.NP +10,550</t>
        </is>
      </c>
      <c r="AT339" s="1" t="inlineStr">
        <is>
          <t>VV</t>
        </is>
      </c>
      <c r="AU339" s="1" t="inlineStr">
        <is>
          <t>2</t>
        </is>
      </c>
      <c r="AV339" s="2" t="inlineStr">
        <is>
          <t>2</t>
        </is>
      </c>
      <c r="AW339" s="2" t="inlineStr">
        <is>
          <t>True</t>
        </is>
      </c>
      <c r="AX339" s="2" t="inlineStr">
        <is>
          <t>0</t>
        </is>
      </c>
      <c r="AY339" s="1" t="inlineStr">
        <is>
          <t>ROZPOCET</t>
        </is>
      </c>
    </row>
    <row r="340">
      <c r="D340" s="79" t="inlineStr">
        <is>
          <t>VV</t>
        </is>
      </c>
      <c r="F340" s="80" t="inlineStr">
        <is>
          <t>stúpačka od rozvodu na 1.NP po odbočku na 4.NP: 10,55 + 0,50 = 11,05 m</t>
        </is>
      </c>
      <c r="AT340" s="1" t="inlineStr">
        <is>
          <t>VV</t>
        </is>
      </c>
      <c r="AU340" s="1" t="inlineStr">
        <is>
          <t>2</t>
        </is>
      </c>
      <c r="AV340" s="2" t="inlineStr">
        <is>
          <t>2</t>
        </is>
      </c>
      <c r="AW340" s="2" t="inlineStr">
        <is>
          <t>True</t>
        </is>
      </c>
      <c r="AX340" s="2" t="inlineStr">
        <is>
          <t>0</t>
        </is>
      </c>
      <c r="AY340" s="1" t="inlineStr">
        <is>
          <t>ROZPOCET</t>
        </is>
      </c>
    </row>
    <row r="341">
      <c r="D341" s="79" t="inlineStr">
        <is>
          <t>VV</t>
        </is>
      </c>
      <c r="F341" s="80" t="inlineStr">
        <is>
          <t>9 x 11,05 = 99.45 m</t>
        </is>
      </c>
      <c r="H341" s="101" t="n">
        <v>99.45</v>
      </c>
      <c r="AT341" s="1" t="inlineStr">
        <is>
          <t>VV</t>
        </is>
      </c>
      <c r="AU341" s="1" t="inlineStr">
        <is>
          <t>2</t>
        </is>
      </c>
      <c r="AV341" s="2" t="inlineStr">
        <is>
          <t>2</t>
        </is>
      </c>
      <c r="AW341" s="2" t="inlineStr">
        <is>
          <t>True</t>
        </is>
      </c>
      <c r="AX341" s="2" t="inlineStr">
        <is>
          <t>1</t>
        </is>
      </c>
      <c r="AY341" s="1" t="inlineStr">
        <is>
          <t>ROZPOCET</t>
        </is>
      </c>
    </row>
    <row r="342" ht="24" customHeight="1">
      <c r="C342" s="72" t="inlineStr">
        <is>
          <t>81</t>
        </is>
      </c>
      <c r="D342" s="72" t="inlineStr">
        <is>
          <t>K</t>
        </is>
      </c>
      <c r="E342" s="73" t="inlineStr">
        <is>
          <t>722211005.S</t>
        </is>
      </c>
      <c r="F342" s="74" t="inlineStr">
        <is>
          <t>Montáž guľového uzáveru DN 20 - uzáver na päte stúpačky studenej vody</t>
        </is>
      </c>
      <c r="G342" s="75" t="inlineStr">
        <is>
          <t>ks</t>
        </is>
      </c>
      <c r="H342" s="100" t="n">
        <v>9</v>
      </c>
      <c r="I342" s="77" t="n">
        <v>9.9</v>
      </c>
      <c r="J342" s="77">
        <f>ROUND(I342*H342,2)</f>
        <v/>
      </c>
      <c r="K342" s="78" t="inlineStr">
        <is>
          <t>CENEKON 2026/02</t>
        </is>
      </c>
      <c r="N342" s="46" t="inlineStr">
        <is>
          <t>základná</t>
        </is>
      </c>
      <c r="O342" s="98" t="n">
        <v>0</v>
      </c>
      <c r="P342" s="98">
        <f>O342*H342</f>
        <v/>
      </c>
      <c r="Q342" s="98" t="n">
        <v>0.00077</v>
      </c>
      <c r="R342" s="98">
        <f>Q342*H342</f>
        <v/>
      </c>
      <c r="S342" s="98" t="n">
        <v>0</v>
      </c>
      <c r="T342" s="98">
        <f>S342*H342</f>
        <v/>
      </c>
      <c r="AR342" s="1" t="inlineStr">
        <is>
          <t>16</t>
        </is>
      </c>
      <c r="AT342" s="1" t="inlineStr">
        <is>
          <t>K</t>
        </is>
      </c>
      <c r="AU342" s="1" t="inlineStr">
        <is>
          <t>2</t>
        </is>
      </c>
      <c r="AY342" s="1" t="inlineStr">
        <is>
          <t>ROZPOCET</t>
        </is>
      </c>
      <c r="BE342" s="31">
        <f>IF(N342="základná",J342,0)</f>
        <v/>
      </c>
      <c r="BF342" s="31">
        <f>IF(N342="znížená",J342,0)</f>
        <v/>
      </c>
      <c r="BG342" s="31">
        <f>IF(N342="zákl. prenesená",J342,0)</f>
        <v/>
      </c>
      <c r="BH342" s="31">
        <f>IF(N342="zníž. prenesená",J342,0)</f>
        <v/>
      </c>
      <c r="BI342" s="31">
        <f>IF(N342="nulová",J342,0)</f>
        <v/>
      </c>
      <c r="BJ342" s="1" t="inlineStr">
        <is>
          <t>2</t>
        </is>
      </c>
      <c r="BK342" s="31">
        <f>ROUND(I342*H342,2)</f>
        <v/>
      </c>
      <c r="BL342" s="1" t="inlineStr">
        <is>
          <t>16</t>
        </is>
      </c>
      <c r="BM342" s="1" t="inlineStr">
        <is>
          <t>-405594868</t>
        </is>
      </c>
    </row>
    <row r="343">
      <c r="D343" s="79" t="inlineStr">
        <is>
          <t>VV</t>
        </is>
      </c>
      <c r="F343" s="80" t="inlineStr">
        <is>
          <t>9 vodovodných stúpačiek x 1 uzáver = 9 ks</t>
        </is>
      </c>
      <c r="H343" s="101" t="n">
        <v>9</v>
      </c>
      <c r="AT343" s="1" t="inlineStr">
        <is>
          <t>VV</t>
        </is>
      </c>
      <c r="AU343" s="1" t="inlineStr">
        <is>
          <t>2</t>
        </is>
      </c>
      <c r="AV343" s="2" t="inlineStr">
        <is>
          <t>2</t>
        </is>
      </c>
      <c r="AW343" s="2" t="inlineStr">
        <is>
          <t>True</t>
        </is>
      </c>
      <c r="AX343" s="2" t="inlineStr">
        <is>
          <t>1</t>
        </is>
      </c>
      <c r="AY343" s="1" t="inlineStr">
        <is>
          <t>ROZPOCET</t>
        </is>
      </c>
    </row>
    <row r="344" ht="24" customHeight="1">
      <c r="C344" s="82" t="inlineStr">
        <is>
          <t>82</t>
        </is>
      </c>
      <c r="D344" s="82" t="inlineStr">
        <is>
          <t>M</t>
        </is>
      </c>
      <c r="E344" s="83" t="inlineStr">
        <is>
          <t>551110005000.S</t>
        </is>
      </c>
      <c r="F344" s="84" t="inlineStr">
        <is>
          <t>Guľový uzáver pre vodu 3/4", niklovaná mosadz - uzáver na päte stúpačky</t>
        </is>
      </c>
      <c r="G344" s="85" t="inlineStr">
        <is>
          <t>ks</t>
        </is>
      </c>
      <c r="H344" s="102" t="n">
        <v>9</v>
      </c>
      <c r="I344" s="87" t="n">
        <v>13.01</v>
      </c>
      <c r="J344" s="87">
        <f>ROUND(I344*H344,2)</f>
        <v/>
      </c>
      <c r="K344" s="88" t="inlineStr">
        <is>
          <t>CENEKON 2026/02</t>
        </is>
      </c>
      <c r="N344" s="46" t="inlineStr">
        <is>
          <t>základná</t>
        </is>
      </c>
      <c r="O344" s="98" t="n">
        <v>0</v>
      </c>
      <c r="P344" s="98">
        <f>O344*H344</f>
        <v/>
      </c>
      <c r="Q344" s="98" t="n">
        <v>0.0001</v>
      </c>
      <c r="R344" s="98">
        <f>Q344*H344</f>
        <v/>
      </c>
      <c r="S344" s="98" t="n">
        <v>0</v>
      </c>
      <c r="T344" s="98">
        <f>S344*H344</f>
        <v/>
      </c>
      <c r="AR344" s="1" t="inlineStr">
        <is>
          <t>32</t>
        </is>
      </c>
      <c r="AT344" s="1" t="inlineStr">
        <is>
          <t>M</t>
        </is>
      </c>
      <c r="AU344" s="1" t="inlineStr">
        <is>
          <t>2</t>
        </is>
      </c>
      <c r="AY344" s="1" t="inlineStr">
        <is>
          <t>ROZPOCET</t>
        </is>
      </c>
      <c r="BE344" s="31">
        <f>IF(N344="základná",J344,0)</f>
        <v/>
      </c>
      <c r="BF344" s="31">
        <f>IF(N344="znížená",J344,0)</f>
        <v/>
      </c>
      <c r="BG344" s="31">
        <f>IF(N344="zákl. prenesená",J344,0)</f>
        <v/>
      </c>
      <c r="BH344" s="31">
        <f>IF(N344="zníž. prenesená",J344,0)</f>
        <v/>
      </c>
      <c r="BI344" s="31">
        <f>IF(N344="nulová",J344,0)</f>
        <v/>
      </c>
      <c r="BJ344" s="1" t="inlineStr">
        <is>
          <t>2</t>
        </is>
      </c>
      <c r="BK344" s="31">
        <f>ROUND(I344*H344,2)</f>
        <v/>
      </c>
      <c r="BL344" s="1" t="inlineStr">
        <is>
          <t>16</t>
        </is>
      </c>
      <c r="BM344" s="1" t="inlineStr">
        <is>
          <t>-1738275708</t>
        </is>
      </c>
    </row>
    <row r="345">
      <c r="D345" s="79" t="inlineStr">
        <is>
          <t>VV</t>
        </is>
      </c>
      <c r="F345" s="80" t="inlineStr">
        <is>
          <t>dodávka k montážnej položke, 9 ks</t>
        </is>
      </c>
      <c r="H345" s="101" t="n">
        <v>9</v>
      </c>
      <c r="AT345" s="1" t="inlineStr">
        <is>
          <t>VV</t>
        </is>
      </c>
      <c r="AU345" s="1" t="inlineStr">
        <is>
          <t>2</t>
        </is>
      </c>
      <c r="AV345" s="2" t="inlineStr">
        <is>
          <t>2</t>
        </is>
      </c>
      <c r="AW345" s="2" t="inlineStr">
        <is>
          <t>True</t>
        </is>
      </c>
      <c r="AX345" s="2" t="inlineStr">
        <is>
          <t>1</t>
        </is>
      </c>
      <c r="AY345" s="1" t="inlineStr">
        <is>
          <t>ROZPOCET</t>
        </is>
      </c>
    </row>
    <row r="346" ht="24" customHeight="1">
      <c r="C346" s="82" t="inlineStr">
        <is>
          <t>83</t>
        </is>
      </c>
      <c r="D346" s="82" t="inlineStr">
        <is>
          <t>M</t>
        </is>
      </c>
      <c r="E346" s="83" t="inlineStr">
        <is>
          <t>388240001735.S</t>
        </is>
      </c>
      <c r="F346" s="84" t="inlineStr">
        <is>
          <t>Vodomer bytový s rádiovým modulom na diaľkový odpočet, DN 15, Qn 1,6 m3/h</t>
        </is>
      </c>
      <c r="G346" s="85" t="inlineStr">
        <is>
          <t>ks</t>
        </is>
      </c>
      <c r="H346" s="102" t="n">
        <v>38</v>
      </c>
      <c r="I346" s="87" t="n">
        <v>52.87</v>
      </c>
      <c r="J346" s="87">
        <f>ROUND(I346*H346,2)</f>
        <v/>
      </c>
      <c r="K346" s="88" t="inlineStr">
        <is>
          <t>CENEKON 2026/02</t>
        </is>
      </c>
      <c r="N346" s="46" t="inlineStr">
        <is>
          <t>základná</t>
        </is>
      </c>
      <c r="O346" s="98" t="n">
        <v>0</v>
      </c>
      <c r="P346" s="98">
        <f>O346*H346</f>
        <v/>
      </c>
      <c r="Q346" s="98" t="n">
        <v>0.0005</v>
      </c>
      <c r="R346" s="98">
        <f>Q346*H346</f>
        <v/>
      </c>
      <c r="S346" s="98" t="n">
        <v>0</v>
      </c>
      <c r="T346" s="98">
        <f>S346*H346</f>
        <v/>
      </c>
      <c r="AR346" s="1" t="inlineStr">
        <is>
          <t>32</t>
        </is>
      </c>
      <c r="AT346" s="1" t="inlineStr">
        <is>
          <t>M</t>
        </is>
      </c>
      <c r="AU346" s="1" t="inlineStr">
        <is>
          <t>2</t>
        </is>
      </c>
      <c r="AY346" s="1" t="inlineStr">
        <is>
          <t>ROZPOCET</t>
        </is>
      </c>
      <c r="BE346" s="31">
        <f>IF(N346="základná",J346,0)</f>
        <v/>
      </c>
      <c r="BF346" s="31">
        <f>IF(N346="znížená",J346,0)</f>
        <v/>
      </c>
      <c r="BG346" s="31">
        <f>IF(N346="zákl. prenesená",J346,0)</f>
        <v/>
      </c>
      <c r="BH346" s="31">
        <f>IF(N346="zníž. prenesená",J346,0)</f>
        <v/>
      </c>
      <c r="BI346" s="31">
        <f>IF(N346="nulová",J346,0)</f>
        <v/>
      </c>
      <c r="BJ346" s="1" t="inlineStr">
        <is>
          <t>2</t>
        </is>
      </c>
      <c r="BK346" s="31">
        <f>ROUND(I346*H346,2)</f>
        <v/>
      </c>
      <c r="BL346" s="1" t="inlineStr">
        <is>
          <t>16</t>
        </is>
      </c>
      <c r="BM346" s="1" t="inlineStr">
        <is>
          <t>629712677</t>
        </is>
      </c>
    </row>
    <row r="347">
      <c r="D347" s="79" t="inlineStr">
        <is>
          <t>VV</t>
        </is>
      </c>
      <c r="F347" s="80" t="inlineStr">
        <is>
          <t>27 bytov + 11 nebytových priestorov = 38</t>
        </is>
      </c>
      <c r="H347" s="101" t="n">
        <v>38</v>
      </c>
      <c r="AT347" s="1" t="inlineStr">
        <is>
          <t>VV</t>
        </is>
      </c>
      <c r="AU347" s="1" t="inlineStr">
        <is>
          <t>2</t>
        </is>
      </c>
      <c r="AV347" s="2" t="inlineStr">
        <is>
          <t>2</t>
        </is>
      </c>
      <c r="AW347" s="2" t="inlineStr">
        <is>
          <t>True</t>
        </is>
      </c>
      <c r="AX347" s="2" t="inlineStr">
        <is>
          <t>1</t>
        </is>
      </c>
      <c r="AY347" s="1" t="inlineStr">
        <is>
          <t>ROZPOCET</t>
        </is>
      </c>
    </row>
    <row r="348" ht="24" customHeight="1">
      <c r="C348" s="72" t="inlineStr">
        <is>
          <t>84</t>
        </is>
      </c>
      <c r="D348" s="72" t="inlineStr">
        <is>
          <t>K</t>
        </is>
      </c>
      <c r="E348" s="73" t="inlineStr">
        <is>
          <t>722161012.S</t>
        </is>
      </c>
      <c r="F348" s="74" t="inlineStr">
        <is>
          <t>Požiarny vodovod - potrubie z nerezových rúrok spájaných lisovaním D 35 mm (DN 32)</t>
        </is>
      </c>
      <c r="G348" s="75" t="inlineStr">
        <is>
          <t>m</t>
        </is>
      </c>
      <c r="H348" s="100" t="n">
        <v>32.77</v>
      </c>
      <c r="I348" s="77" t="n">
        <v>65.98999999999999</v>
      </c>
      <c r="J348" s="77">
        <f>ROUND(I348*H348,2)</f>
        <v/>
      </c>
      <c r="K348" s="78" t="inlineStr">
        <is>
          <t>CENEKON 2026/02</t>
        </is>
      </c>
      <c r="N348" s="46" t="inlineStr">
        <is>
          <t>základná</t>
        </is>
      </c>
      <c r="O348" s="98" t="n">
        <v>0</v>
      </c>
      <c r="P348" s="98">
        <f>O348*H348</f>
        <v/>
      </c>
      <c r="Q348" s="98" t="n">
        <v>0.00112</v>
      </c>
      <c r="R348" s="98">
        <f>Q348*H348</f>
        <v/>
      </c>
      <c r="S348" s="98" t="n">
        <v>0</v>
      </c>
      <c r="T348" s="98">
        <f>S348*H348</f>
        <v/>
      </c>
      <c r="AR348" s="1" t="inlineStr">
        <is>
          <t>16</t>
        </is>
      </c>
      <c r="AT348" s="1" t="inlineStr">
        <is>
          <t>K</t>
        </is>
      </c>
      <c r="AU348" s="1" t="inlineStr">
        <is>
          <t>2</t>
        </is>
      </c>
      <c r="AY348" s="1" t="inlineStr">
        <is>
          <t>ROZPOCET</t>
        </is>
      </c>
      <c r="BE348" s="31">
        <f>IF(N348="základná",J348,0)</f>
        <v/>
      </c>
      <c r="BF348" s="31">
        <f>IF(N348="znížená",J348,0)</f>
        <v/>
      </c>
      <c r="BG348" s="31">
        <f>IF(N348="zákl. prenesená",J348,0)</f>
        <v/>
      </c>
      <c r="BH348" s="31">
        <f>IF(N348="zníž. prenesená",J348,0)</f>
        <v/>
      </c>
      <c r="BI348" s="31">
        <f>IF(N348="nulová",J348,0)</f>
        <v/>
      </c>
      <c r="BJ348" s="1" t="inlineStr">
        <is>
          <t>2</t>
        </is>
      </c>
      <c r="BK348" s="31">
        <f>ROUND(I348*H348,2)</f>
        <v/>
      </c>
      <c r="BL348" s="1" t="inlineStr">
        <is>
          <t>16</t>
        </is>
      </c>
      <c r="BM348" s="1" t="inlineStr">
        <is>
          <t>1666047224</t>
        </is>
      </c>
    </row>
    <row r="349">
      <c r="D349" s="79" t="inlineStr">
        <is>
          <t>VV</t>
        </is>
      </c>
      <c r="F349" s="80" t="inlineStr">
        <is>
          <t>rozvod na 1.NP odmeraný z pôdorysu: 18,36 m</t>
        </is>
      </c>
      <c r="AT349" s="1" t="inlineStr">
        <is>
          <t>VV</t>
        </is>
      </c>
      <c r="AU349" s="1" t="inlineStr">
        <is>
          <t>2</t>
        </is>
      </c>
      <c r="AV349" s="2" t="inlineStr">
        <is>
          <t>2</t>
        </is>
      </c>
      <c r="AW349" s="2" t="inlineStr">
        <is>
          <t>True</t>
        </is>
      </c>
      <c r="AX349" s="2" t="inlineStr">
        <is>
          <t>0</t>
        </is>
      </c>
      <c r="AY349" s="1" t="inlineStr">
        <is>
          <t>ROZPOCET</t>
        </is>
      </c>
    </row>
    <row r="350">
      <c r="D350" s="79" t="inlineStr">
        <is>
          <t>VV</t>
        </is>
      </c>
      <c r="F350" s="80" t="inlineStr">
        <is>
          <t>stúpačka od rozvodu na 1.NP po odbočku na 4.NP: rez A6 dáva 1.NP ±0,000 a 4.NP +10,550, teda 10,55 + 0,50 = 11,05 m, rovnako ako stúpačky studenej vody vo V-ZT-013</t>
        </is>
      </c>
      <c r="AT350" s="1" t="inlineStr">
        <is>
          <t>VV</t>
        </is>
      </c>
      <c r="AU350" s="1" t="inlineStr">
        <is>
          <t>2</t>
        </is>
      </c>
      <c r="AV350" s="2" t="inlineStr">
        <is>
          <t>2</t>
        </is>
      </c>
      <c r="AW350" s="2" t="inlineStr">
        <is>
          <t>True</t>
        </is>
      </c>
      <c r="AX350" s="2" t="inlineStr">
        <is>
          <t>0</t>
        </is>
      </c>
      <c r="AY350" s="1" t="inlineStr">
        <is>
          <t>ROZPOCET</t>
        </is>
      </c>
    </row>
    <row r="351">
      <c r="D351" s="79" t="inlineStr">
        <is>
          <t>VV</t>
        </is>
      </c>
      <c r="F351" s="80" t="inlineStr">
        <is>
          <t>odbočky k hydrantom na 2.-4.NP: 3 x 1,12 = 3,36 m</t>
        </is>
      </c>
      <c r="AT351" s="1" t="inlineStr">
        <is>
          <t>VV</t>
        </is>
      </c>
      <c r="AU351" s="1" t="inlineStr">
        <is>
          <t>2</t>
        </is>
      </c>
      <c r="AV351" s="2" t="inlineStr">
        <is>
          <t>2</t>
        </is>
      </c>
      <c r="AW351" s="2" t="inlineStr">
        <is>
          <t>True</t>
        </is>
      </c>
      <c r="AX351" s="2" t="inlineStr">
        <is>
          <t>0</t>
        </is>
      </c>
      <c r="AY351" s="1" t="inlineStr">
        <is>
          <t>ROZPOCET</t>
        </is>
      </c>
    </row>
    <row r="352">
      <c r="D352" s="79" t="inlineStr">
        <is>
          <t>VV</t>
        </is>
      </c>
      <c r="F352" s="80" t="inlineStr">
        <is>
          <t>spolu 32,77</t>
        </is>
      </c>
      <c r="H352" s="101" t="n">
        <v>32.77</v>
      </c>
      <c r="AT352" s="1" t="inlineStr">
        <is>
          <t>VV</t>
        </is>
      </c>
      <c r="AU352" s="1" t="inlineStr">
        <is>
          <t>2</t>
        </is>
      </c>
      <c r="AV352" s="2" t="inlineStr">
        <is>
          <t>2</t>
        </is>
      </c>
      <c r="AW352" s="2" t="inlineStr">
        <is>
          <t>True</t>
        </is>
      </c>
      <c r="AX352" s="2" t="inlineStr">
        <is>
          <t>1</t>
        </is>
      </c>
      <c r="AY352" s="1" t="inlineStr">
        <is>
          <t>ROZPOCET</t>
        </is>
      </c>
    </row>
    <row r="353" ht="24" customHeight="1">
      <c r="C353" s="72" t="inlineStr">
        <is>
          <t>85</t>
        </is>
      </c>
      <c r="D353" s="72" t="inlineStr">
        <is>
          <t>K</t>
        </is>
      </c>
      <c r="E353" s="73" t="inlineStr">
        <is>
          <t>722250005.S</t>
        </is>
      </c>
      <c r="F353" s="74" t="inlineStr">
        <is>
          <t>Montáž hydrantového systému s tvarovo stálou hadicou D 25</t>
        </is>
      </c>
      <c r="G353" s="75" t="inlineStr">
        <is>
          <t>súb.</t>
        </is>
      </c>
      <c r="H353" s="100" t="n">
        <v>4</v>
      </c>
      <c r="I353" s="77" t="n">
        <v>24.56</v>
      </c>
      <c r="J353" s="77">
        <f>ROUND(I353*H353,2)</f>
        <v/>
      </c>
      <c r="K353" s="78" t="inlineStr">
        <is>
          <t>CENEKON 2026/02</t>
        </is>
      </c>
      <c r="N353" s="46" t="inlineStr">
        <is>
          <t>základná</t>
        </is>
      </c>
      <c r="O353" s="98" t="n">
        <v>0</v>
      </c>
      <c r="P353" s="98">
        <f>O353*H353</f>
        <v/>
      </c>
      <c r="Q353" s="98" t="n">
        <v>0.00026</v>
      </c>
      <c r="R353" s="98">
        <f>Q353*H353</f>
        <v/>
      </c>
      <c r="S353" s="98" t="n">
        <v>0</v>
      </c>
      <c r="T353" s="98">
        <f>S353*H353</f>
        <v/>
      </c>
      <c r="AR353" s="1" t="inlineStr">
        <is>
          <t>16</t>
        </is>
      </c>
      <c r="AT353" s="1" t="inlineStr">
        <is>
          <t>K</t>
        </is>
      </c>
      <c r="AU353" s="1" t="inlineStr">
        <is>
          <t>2</t>
        </is>
      </c>
      <c r="AY353" s="1" t="inlineStr">
        <is>
          <t>ROZPOCET</t>
        </is>
      </c>
      <c r="BE353" s="31">
        <f>IF(N353="základná",J353,0)</f>
        <v/>
      </c>
      <c r="BF353" s="31">
        <f>IF(N353="znížená",J353,0)</f>
        <v/>
      </c>
      <c r="BG353" s="31">
        <f>IF(N353="zákl. prenesená",J353,0)</f>
        <v/>
      </c>
      <c r="BH353" s="31">
        <f>IF(N353="zníž. prenesená",J353,0)</f>
        <v/>
      </c>
      <c r="BI353" s="31">
        <f>IF(N353="nulová",J353,0)</f>
        <v/>
      </c>
      <c r="BJ353" s="1" t="inlineStr">
        <is>
          <t>2</t>
        </is>
      </c>
      <c r="BK353" s="31">
        <f>ROUND(I353*H353,2)</f>
        <v/>
      </c>
      <c r="BL353" s="1" t="inlineStr">
        <is>
          <t>16</t>
        </is>
      </c>
      <c r="BM353" s="1" t="inlineStr">
        <is>
          <t>1800730169</t>
        </is>
      </c>
    </row>
    <row r="354">
      <c r="D354" s="79" t="inlineStr">
        <is>
          <t>VV</t>
        </is>
      </c>
      <c r="F354" s="80" t="inlineStr">
        <is>
          <t>1 hydrantový naviják na každom podlaží podľa výkresov požiarnej ochrany = 4</t>
        </is>
      </c>
      <c r="H354" s="101" t="n">
        <v>4</v>
      </c>
      <c r="AT354" s="1" t="inlineStr">
        <is>
          <t>VV</t>
        </is>
      </c>
      <c r="AU354" s="1" t="inlineStr">
        <is>
          <t>2</t>
        </is>
      </c>
      <c r="AV354" s="2" t="inlineStr">
        <is>
          <t>2</t>
        </is>
      </c>
      <c r="AW354" s="2" t="inlineStr">
        <is>
          <t>True</t>
        </is>
      </c>
      <c r="AX354" s="2" t="inlineStr">
        <is>
          <t>1</t>
        </is>
      </c>
      <c r="AY354" s="1" t="inlineStr">
        <is>
          <t>ROZPOCET</t>
        </is>
      </c>
    </row>
    <row r="355" ht="48" customHeight="1">
      <c r="C355" s="82" t="inlineStr">
        <is>
          <t>86</t>
        </is>
      </c>
      <c r="D355" s="82" t="inlineStr">
        <is>
          <t>M</t>
        </is>
      </c>
      <c r="E355" s="83" t="inlineStr">
        <is>
          <t>449150004700</t>
        </is>
      </c>
      <c r="F355" s="84" t="inlineStr">
        <is>
          <t>Hydrantový systém s tvarovo stálou hadicou dĺ. 30 m, skriňa 800 x 800 x 340 mm, navijak s konzolou (Dĺžka hadice 30 m a prietok 59 l/min podľa technickej správy požiarnej ochrany.)</t>
        </is>
      </c>
      <c r="G355" s="85" t="inlineStr">
        <is>
          <t>ks</t>
        </is>
      </c>
      <c r="H355" s="102" t="n">
        <v>4</v>
      </c>
      <c r="I355" s="87" t="n">
        <v>630.8</v>
      </c>
      <c r="J355" s="87">
        <f>ROUND(I355*H355,2)</f>
        <v/>
      </c>
      <c r="K355" s="88" t="inlineStr">
        <is>
          <t>CENEKON 2026/02</t>
        </is>
      </c>
      <c r="N355" s="46" t="inlineStr">
        <is>
          <t>základná</t>
        </is>
      </c>
      <c r="O355" s="98" t="n">
        <v>0</v>
      </c>
      <c r="P355" s="98">
        <f>O355*H355</f>
        <v/>
      </c>
      <c r="Q355" s="98" t="n">
        <v>0.025</v>
      </c>
      <c r="R355" s="98">
        <f>Q355*H355</f>
        <v/>
      </c>
      <c r="S355" s="98" t="n">
        <v>0</v>
      </c>
      <c r="T355" s="98">
        <f>S355*H355</f>
        <v/>
      </c>
      <c r="AR355" s="1" t="inlineStr">
        <is>
          <t>32</t>
        </is>
      </c>
      <c r="AT355" s="1" t="inlineStr">
        <is>
          <t>M</t>
        </is>
      </c>
      <c r="AU355" s="1" t="inlineStr">
        <is>
          <t>2</t>
        </is>
      </c>
      <c r="AY355" s="1" t="inlineStr">
        <is>
          <t>ROZPOCET</t>
        </is>
      </c>
      <c r="BE355" s="31">
        <f>IF(N355="základná",J355,0)</f>
        <v/>
      </c>
      <c r="BF355" s="31">
        <f>IF(N355="znížená",J355,0)</f>
        <v/>
      </c>
      <c r="BG355" s="31">
        <f>IF(N355="zákl. prenesená",J355,0)</f>
        <v/>
      </c>
      <c r="BH355" s="31">
        <f>IF(N355="zníž. prenesená",J355,0)</f>
        <v/>
      </c>
      <c r="BI355" s="31">
        <f>IF(N355="nulová",J355,0)</f>
        <v/>
      </c>
      <c r="BJ355" s="1" t="inlineStr">
        <is>
          <t>2</t>
        </is>
      </c>
      <c r="BK355" s="31">
        <f>ROUND(I355*H355,2)</f>
        <v/>
      </c>
      <c r="BL355" s="1" t="inlineStr">
        <is>
          <t>16</t>
        </is>
      </c>
      <c r="BM355" s="1" t="inlineStr">
        <is>
          <t>-1943382212</t>
        </is>
      </c>
    </row>
    <row r="356">
      <c r="D356" s="79" t="inlineStr">
        <is>
          <t>VV</t>
        </is>
      </c>
      <c r="F356" s="80" t="inlineStr">
        <is>
          <t>4 ks podľa výkresov požiarnej ochrany</t>
        </is>
      </c>
      <c r="H356" s="101" t="n">
        <v>4</v>
      </c>
      <c r="AT356" s="1" t="inlineStr">
        <is>
          <t>VV</t>
        </is>
      </c>
      <c r="AU356" s="1" t="inlineStr">
        <is>
          <t>2</t>
        </is>
      </c>
      <c r="AV356" s="2" t="inlineStr">
        <is>
          <t>2</t>
        </is>
      </c>
      <c r="AW356" s="2" t="inlineStr">
        <is>
          <t>True</t>
        </is>
      </c>
      <c r="AX356" s="2" t="inlineStr">
        <is>
          <t>1</t>
        </is>
      </c>
      <c r="AY356" s="1" t="inlineStr">
        <is>
          <t>ROZPOCET</t>
        </is>
      </c>
    </row>
    <row r="357" ht="24" customHeight="1">
      <c r="C357" s="72" t="inlineStr">
        <is>
          <t>87</t>
        </is>
      </c>
      <c r="D357" s="72" t="inlineStr">
        <is>
          <t>K</t>
        </is>
      </c>
      <c r="E357" s="73" t="inlineStr">
        <is>
          <t>722221170.S</t>
        </is>
      </c>
      <c r="F357" s="74" t="inlineStr">
        <is>
          <t>Montáž poistného ventilu závitového pre vodu G 1/2 - poistná skupina elektrického ohrievača vody</t>
        </is>
      </c>
      <c r="G357" s="75" t="inlineStr">
        <is>
          <t>ks</t>
        </is>
      </c>
      <c r="H357" s="100" t="n">
        <v>12</v>
      </c>
      <c r="I357" s="77" t="n">
        <v>3.68</v>
      </c>
      <c r="J357" s="77">
        <f>ROUND(I357*H357,2)</f>
        <v/>
      </c>
      <c r="K357" s="78" t="inlineStr">
        <is>
          <t>CENEKON 2026/02</t>
        </is>
      </c>
      <c r="N357" s="46" t="inlineStr">
        <is>
          <t>základná</t>
        </is>
      </c>
      <c r="O357" s="98" t="n">
        <v>0</v>
      </c>
      <c r="P357" s="98">
        <f>O357*H357</f>
        <v/>
      </c>
      <c r="Q357" s="98" t="n">
        <v>0</v>
      </c>
      <c r="R357" s="98">
        <f>Q357*H357</f>
        <v/>
      </c>
      <c r="S357" s="98" t="n">
        <v>0</v>
      </c>
      <c r="T357" s="98">
        <f>S357*H357</f>
        <v/>
      </c>
      <c r="AR357" s="1" t="inlineStr">
        <is>
          <t>16</t>
        </is>
      </c>
      <c r="AT357" s="1" t="inlineStr">
        <is>
          <t>K</t>
        </is>
      </c>
      <c r="AU357" s="1" t="inlineStr">
        <is>
          <t>2</t>
        </is>
      </c>
      <c r="AY357" s="1" t="inlineStr">
        <is>
          <t>ROZPOCET</t>
        </is>
      </c>
      <c r="BE357" s="31">
        <f>IF(N357="základná",J357,0)</f>
        <v/>
      </c>
      <c r="BF357" s="31">
        <f>IF(N357="znížená",J357,0)</f>
        <v/>
      </c>
      <c r="BG357" s="31">
        <f>IF(N357="zákl. prenesená",J357,0)</f>
        <v/>
      </c>
      <c r="BH357" s="31">
        <f>IF(N357="zníž. prenesená",J357,0)</f>
        <v/>
      </c>
      <c r="BI357" s="31">
        <f>IF(N357="nulová",J357,0)</f>
        <v/>
      </c>
      <c r="BJ357" s="1" t="inlineStr">
        <is>
          <t>2</t>
        </is>
      </c>
      <c r="BK357" s="31">
        <f>ROUND(I357*H357,2)</f>
        <v/>
      </c>
      <c r="BL357" s="1" t="inlineStr">
        <is>
          <t>16</t>
        </is>
      </c>
      <c r="BM357" s="1" t="inlineStr">
        <is>
          <t>971068247</t>
        </is>
      </c>
    </row>
    <row r="358">
      <c r="D358" s="79" t="inlineStr">
        <is>
          <t>VV</t>
        </is>
      </c>
      <c r="F358" s="80" t="inlineStr">
        <is>
          <t>1 poistný ventil na ohrievač x 12 ohrievačov = 12 ks</t>
        </is>
      </c>
      <c r="H358" s="101" t="n">
        <v>12</v>
      </c>
      <c r="AT358" s="1" t="inlineStr">
        <is>
          <t>VV</t>
        </is>
      </c>
      <c r="AU358" s="1" t="inlineStr">
        <is>
          <t>2</t>
        </is>
      </c>
      <c r="AV358" s="2" t="inlineStr">
        <is>
          <t>2</t>
        </is>
      </c>
      <c r="AW358" s="2" t="inlineStr">
        <is>
          <t>True</t>
        </is>
      </c>
      <c r="AX358" s="2" t="inlineStr">
        <is>
          <t>1</t>
        </is>
      </c>
      <c r="AY358" s="1" t="inlineStr">
        <is>
          <t>ROZPOCET</t>
        </is>
      </c>
    </row>
    <row r="359" ht="24" customHeight="1">
      <c r="C359" s="82" t="inlineStr">
        <is>
          <t>88</t>
        </is>
      </c>
      <c r="D359" s="82" t="inlineStr">
        <is>
          <t>M</t>
        </is>
      </c>
      <c r="E359" s="83" t="inlineStr">
        <is>
          <t>541320007400.S</t>
        </is>
      </c>
      <c r="F359" s="84" t="inlineStr">
        <is>
          <t>Poistný ventil membránový G 1/2, otvárací pretlak 6 bar, pre zásobníkové ohrievače vody</t>
        </is>
      </c>
      <c r="G359" s="85" t="inlineStr">
        <is>
          <t>ks</t>
        </is>
      </c>
      <c r="H359" s="102" t="n">
        <v>12</v>
      </c>
      <c r="I359" s="87" t="n">
        <v>10.8</v>
      </c>
      <c r="J359" s="87">
        <f>ROUND(I359*H359,2)</f>
        <v/>
      </c>
      <c r="K359" s="88" t="inlineStr">
        <is>
          <t>CENEKON 2026/02</t>
        </is>
      </c>
      <c r="N359" s="46" t="inlineStr">
        <is>
          <t>základná</t>
        </is>
      </c>
      <c r="O359" s="98" t="n">
        <v>0</v>
      </c>
      <c r="P359" s="98">
        <f>O359*H359</f>
        <v/>
      </c>
      <c r="Q359" s="98" t="n">
        <v>0.00025</v>
      </c>
      <c r="R359" s="98">
        <f>Q359*H359</f>
        <v/>
      </c>
      <c r="S359" s="98" t="n">
        <v>0</v>
      </c>
      <c r="T359" s="98">
        <f>S359*H359</f>
        <v/>
      </c>
      <c r="AR359" s="1" t="inlineStr">
        <is>
          <t>32</t>
        </is>
      </c>
      <c r="AT359" s="1" t="inlineStr">
        <is>
          <t>M</t>
        </is>
      </c>
      <c r="AU359" s="1" t="inlineStr">
        <is>
          <t>2</t>
        </is>
      </c>
      <c r="AY359" s="1" t="inlineStr">
        <is>
          <t>ROZPOCET</t>
        </is>
      </c>
      <c r="BE359" s="31">
        <f>IF(N359="základná",J359,0)</f>
        <v/>
      </c>
      <c r="BF359" s="31">
        <f>IF(N359="znížená",J359,0)</f>
        <v/>
      </c>
      <c r="BG359" s="31">
        <f>IF(N359="zákl. prenesená",J359,0)</f>
        <v/>
      </c>
      <c r="BH359" s="31">
        <f>IF(N359="zníž. prenesená",J359,0)</f>
        <v/>
      </c>
      <c r="BI359" s="31">
        <f>IF(N359="nulová",J359,0)</f>
        <v/>
      </c>
      <c r="BJ359" s="1" t="inlineStr">
        <is>
          <t>2</t>
        </is>
      </c>
      <c r="BK359" s="31">
        <f>ROUND(I359*H359,2)</f>
        <v/>
      </c>
      <c r="BL359" s="1" t="inlineStr">
        <is>
          <t>16</t>
        </is>
      </c>
      <c r="BM359" s="1" t="inlineStr">
        <is>
          <t>1530434533</t>
        </is>
      </c>
    </row>
    <row r="360">
      <c r="D360" s="79" t="inlineStr">
        <is>
          <t>VV</t>
        </is>
      </c>
      <c r="F360" s="80" t="inlineStr">
        <is>
          <t>dodávka k montážnej položke, 12 ks</t>
        </is>
      </c>
      <c r="H360" s="101" t="n">
        <v>12</v>
      </c>
      <c r="AT360" s="1" t="inlineStr">
        <is>
          <t>VV</t>
        </is>
      </c>
      <c r="AU360" s="1" t="inlineStr">
        <is>
          <t>2</t>
        </is>
      </c>
      <c r="AV360" s="2" t="inlineStr">
        <is>
          <t>2</t>
        </is>
      </c>
      <c r="AW360" s="2" t="inlineStr">
        <is>
          <t>True</t>
        </is>
      </c>
      <c r="AX360" s="2" t="inlineStr">
        <is>
          <t>1</t>
        </is>
      </c>
      <c r="AY360" s="1" t="inlineStr">
        <is>
          <t>ROZPOCET</t>
        </is>
      </c>
    </row>
    <row r="361" ht="24" customHeight="1">
      <c r="C361" s="72" t="inlineStr">
        <is>
          <t>89</t>
        </is>
      </c>
      <c r="D361" s="72" t="inlineStr">
        <is>
          <t>K</t>
        </is>
      </c>
      <c r="E361" s="73" t="inlineStr">
        <is>
          <t>722261010.S</t>
        </is>
      </c>
      <c r="F361" s="74" t="inlineStr">
        <is>
          <t>Montáž vodomeru bytového s modulom pre diaľkový zber údajov Qn 1,6 m3/h, DN 15</t>
        </is>
      </c>
      <c r="G361" s="75" t="inlineStr">
        <is>
          <t>ks</t>
        </is>
      </c>
      <c r="H361" s="100" t="n">
        <v>38</v>
      </c>
      <c r="I361" s="77" t="n">
        <v>6.31</v>
      </c>
      <c r="J361" s="77">
        <f>ROUND(I361*H361,2)</f>
        <v/>
      </c>
      <c r="K361" s="78" t="inlineStr">
        <is>
          <t>CENEKON 2026/02</t>
        </is>
      </c>
      <c r="N361" s="46" t="inlineStr">
        <is>
          <t>základná</t>
        </is>
      </c>
      <c r="O361" s="98" t="n">
        <v>0</v>
      </c>
      <c r="P361" s="98">
        <f>O361*H361</f>
        <v/>
      </c>
      <c r="Q361" s="98" t="n">
        <v>0</v>
      </c>
      <c r="R361" s="98">
        <f>Q361*H361</f>
        <v/>
      </c>
      <c r="S361" s="98" t="n">
        <v>0</v>
      </c>
      <c r="T361" s="98">
        <f>S361*H361</f>
        <v/>
      </c>
      <c r="AR361" s="1" t="inlineStr">
        <is>
          <t>16</t>
        </is>
      </c>
      <c r="AT361" s="1" t="inlineStr">
        <is>
          <t>K</t>
        </is>
      </c>
      <c r="AU361" s="1" t="inlineStr">
        <is>
          <t>2</t>
        </is>
      </c>
      <c r="AY361" s="1" t="inlineStr">
        <is>
          <t>ROZPOCET</t>
        </is>
      </c>
      <c r="BE361" s="31">
        <f>IF(N361="základná",J361,0)</f>
        <v/>
      </c>
      <c r="BF361" s="31">
        <f>IF(N361="znížená",J361,0)</f>
        <v/>
      </c>
      <c r="BG361" s="31">
        <f>IF(N361="zákl. prenesená",J361,0)</f>
        <v/>
      </c>
      <c r="BH361" s="31">
        <f>IF(N361="zníž. prenesená",J361,0)</f>
        <v/>
      </c>
      <c r="BI361" s="31">
        <f>IF(N361="nulová",J361,0)</f>
        <v/>
      </c>
      <c r="BJ361" s="1" t="inlineStr">
        <is>
          <t>2</t>
        </is>
      </c>
      <c r="BK361" s="31">
        <f>ROUND(I361*H361,2)</f>
        <v/>
      </c>
      <c r="BL361" s="1" t="inlineStr">
        <is>
          <t>16</t>
        </is>
      </c>
      <c r="BM361" s="1" t="inlineStr">
        <is>
          <t>782504822</t>
        </is>
      </c>
    </row>
    <row r="362">
      <c r="D362" s="79" t="inlineStr">
        <is>
          <t>VV</t>
        </is>
      </c>
      <c r="F362" s="80" t="inlineStr">
        <is>
          <t>dodávka je: 27 bytov + 11 nebytových priestorov = 38</t>
        </is>
      </c>
      <c r="H362" s="101" t="n">
        <v>38</v>
      </c>
      <c r="AT362" s="1" t="inlineStr">
        <is>
          <t>VV</t>
        </is>
      </c>
      <c r="AU362" s="1" t="inlineStr">
        <is>
          <t>2</t>
        </is>
      </c>
      <c r="AV362" s="2" t="inlineStr">
        <is>
          <t>2</t>
        </is>
      </c>
      <c r="AW362" s="2" t="inlineStr">
        <is>
          <t>True</t>
        </is>
      </c>
      <c r="AX362" s="2" t="inlineStr">
        <is>
          <t>1</t>
        </is>
      </c>
      <c r="AY362" s="1" t="inlineStr">
        <is>
          <t>ROZPOCET</t>
        </is>
      </c>
    </row>
    <row r="363" ht="24" customHeight="1">
      <c r="C363" s="72" t="inlineStr">
        <is>
          <t>90</t>
        </is>
      </c>
      <c r="D363" s="72" t="inlineStr">
        <is>
          <t>K</t>
        </is>
      </c>
      <c r="E363" s="73" t="inlineStr">
        <is>
          <t>722211000.S</t>
        </is>
      </c>
      <c r="F363" s="74" t="inlineStr">
        <is>
          <t>Montáž guľového uzáveru DN 15 - uzatváracie armatúry vodomernej zostavy</t>
        </is>
      </c>
      <c r="G363" s="75" t="inlineStr">
        <is>
          <t>ks</t>
        </is>
      </c>
      <c r="H363" s="100" t="n">
        <v>76</v>
      </c>
      <c r="I363" s="77" t="n">
        <v>8.380000000000001</v>
      </c>
      <c r="J363" s="77">
        <f>ROUND(I363*H363,2)</f>
        <v/>
      </c>
      <c r="K363" s="78" t="inlineStr">
        <is>
          <t>CENEKON 2026/02</t>
        </is>
      </c>
      <c r="N363" s="46" t="inlineStr">
        <is>
          <t>základná</t>
        </is>
      </c>
      <c r="O363" s="98" t="n">
        <v>0</v>
      </c>
      <c r="P363" s="98">
        <f>O363*H363</f>
        <v/>
      </c>
      <c r="Q363" s="98" t="n">
        <v>0.00076</v>
      </c>
      <c r="R363" s="98">
        <f>Q363*H363</f>
        <v/>
      </c>
      <c r="S363" s="98" t="n">
        <v>0</v>
      </c>
      <c r="T363" s="98">
        <f>S363*H363</f>
        <v/>
      </c>
      <c r="AR363" s="1" t="inlineStr">
        <is>
          <t>16</t>
        </is>
      </c>
      <c r="AT363" s="1" t="inlineStr">
        <is>
          <t>K</t>
        </is>
      </c>
      <c r="AU363" s="1" t="inlineStr">
        <is>
          <t>2</t>
        </is>
      </c>
      <c r="AY363" s="1" t="inlineStr">
        <is>
          <t>ROZPOCET</t>
        </is>
      </c>
      <c r="BE363" s="31">
        <f>IF(N363="základná",J363,0)</f>
        <v/>
      </c>
      <c r="BF363" s="31">
        <f>IF(N363="znížená",J363,0)</f>
        <v/>
      </c>
      <c r="BG363" s="31">
        <f>IF(N363="zákl. prenesená",J363,0)</f>
        <v/>
      </c>
      <c r="BH363" s="31">
        <f>IF(N363="zníž. prenesená",J363,0)</f>
        <v/>
      </c>
      <c r="BI363" s="31">
        <f>IF(N363="nulová",J363,0)</f>
        <v/>
      </c>
      <c r="BJ363" s="1" t="inlineStr">
        <is>
          <t>2</t>
        </is>
      </c>
      <c r="BK363" s="31">
        <f>ROUND(I363*H363,2)</f>
        <v/>
      </c>
      <c r="BL363" s="1" t="inlineStr">
        <is>
          <t>16</t>
        </is>
      </c>
      <c r="BM363" s="1" t="inlineStr">
        <is>
          <t>336288181</t>
        </is>
      </c>
    </row>
    <row r="364">
      <c r="D364" s="79" t="inlineStr">
        <is>
          <t>VV</t>
        </is>
      </c>
      <c r="F364" s="80" t="inlineStr">
        <is>
          <t>2 uzávery na vodomer x 38 vodomerov = 76</t>
        </is>
      </c>
      <c r="H364" s="101" t="n">
        <v>76</v>
      </c>
      <c r="AT364" s="1" t="inlineStr">
        <is>
          <t>VV</t>
        </is>
      </c>
      <c r="AU364" s="1" t="inlineStr">
        <is>
          <t>2</t>
        </is>
      </c>
      <c r="AV364" s="2" t="inlineStr">
        <is>
          <t>2</t>
        </is>
      </c>
      <c r="AW364" s="2" t="inlineStr">
        <is>
          <t>True</t>
        </is>
      </c>
      <c r="AX364" s="2" t="inlineStr">
        <is>
          <t>1</t>
        </is>
      </c>
      <c r="AY364" s="1" t="inlineStr">
        <is>
          <t>ROZPOCET</t>
        </is>
      </c>
    </row>
    <row r="365" ht="24" customHeight="1">
      <c r="C365" s="82" t="inlineStr">
        <is>
          <t>91</t>
        </is>
      </c>
      <c r="D365" s="82" t="inlineStr">
        <is>
          <t>M</t>
        </is>
      </c>
      <c r="E365" s="83" t="inlineStr">
        <is>
          <t>551110004900.S</t>
        </is>
      </c>
      <c r="F365" s="84" t="inlineStr">
        <is>
          <t>Guľový uzáver pre vodu 1/2", niklovaná mosadz</t>
        </is>
      </c>
      <c r="G365" s="85" t="inlineStr">
        <is>
          <t>ks</t>
        </is>
      </c>
      <c r="H365" s="102" t="n">
        <v>76</v>
      </c>
      <c r="I365" s="87" t="n">
        <v>8.41</v>
      </c>
      <c r="J365" s="87">
        <f>ROUND(I365*H365,2)</f>
        <v/>
      </c>
      <c r="K365" s="88" t="inlineStr">
        <is>
          <t>CENEKON 2026/02</t>
        </is>
      </c>
      <c r="N365" s="46" t="inlineStr">
        <is>
          <t>základná</t>
        </is>
      </c>
      <c r="O365" s="98" t="n">
        <v>0</v>
      </c>
      <c r="P365" s="98">
        <f>O365*H365</f>
        <v/>
      </c>
      <c r="Q365" s="98" t="n">
        <v>8.000000000000001e-05</v>
      </c>
      <c r="R365" s="98">
        <f>Q365*H365</f>
        <v/>
      </c>
      <c r="S365" s="98" t="n">
        <v>0</v>
      </c>
      <c r="T365" s="98">
        <f>S365*H365</f>
        <v/>
      </c>
      <c r="AR365" s="1" t="inlineStr">
        <is>
          <t>32</t>
        </is>
      </c>
      <c r="AT365" s="1" t="inlineStr">
        <is>
          <t>M</t>
        </is>
      </c>
      <c r="AU365" s="1" t="inlineStr">
        <is>
          <t>2</t>
        </is>
      </c>
      <c r="AY365" s="1" t="inlineStr">
        <is>
          <t>ROZPOCET</t>
        </is>
      </c>
      <c r="BE365" s="31">
        <f>IF(N365="základná",J365,0)</f>
        <v/>
      </c>
      <c r="BF365" s="31">
        <f>IF(N365="znížená",J365,0)</f>
        <v/>
      </c>
      <c r="BG365" s="31">
        <f>IF(N365="zákl. prenesená",J365,0)</f>
        <v/>
      </c>
      <c r="BH365" s="31">
        <f>IF(N365="zníž. prenesená",J365,0)</f>
        <v/>
      </c>
      <c r="BI365" s="31">
        <f>IF(N365="nulová",J365,0)</f>
        <v/>
      </c>
      <c r="BJ365" s="1" t="inlineStr">
        <is>
          <t>2</t>
        </is>
      </c>
      <c r="BK365" s="31">
        <f>ROUND(I365*H365,2)</f>
        <v/>
      </c>
      <c r="BL365" s="1" t="inlineStr">
        <is>
          <t>16</t>
        </is>
      </c>
      <c r="BM365" s="1" t="inlineStr">
        <is>
          <t>674299193</t>
        </is>
      </c>
    </row>
    <row r="366">
      <c r="D366" s="79" t="inlineStr">
        <is>
          <t>VV</t>
        </is>
      </c>
      <c r="F366" s="80" t="inlineStr">
        <is>
          <t>dodávka k montáži, množstvo prevzaté z montážnej položky: 76 ks</t>
        </is>
      </c>
      <c r="H366" s="101" t="n">
        <v>76</v>
      </c>
      <c r="AT366" s="1" t="inlineStr">
        <is>
          <t>VV</t>
        </is>
      </c>
      <c r="AU366" s="1" t="inlineStr">
        <is>
          <t>2</t>
        </is>
      </c>
      <c r="AV366" s="2" t="inlineStr">
        <is>
          <t>2</t>
        </is>
      </c>
      <c r="AW366" s="2" t="inlineStr">
        <is>
          <t>True</t>
        </is>
      </c>
      <c r="AX366" s="2" t="inlineStr">
        <is>
          <t>1</t>
        </is>
      </c>
      <c r="AY366" s="1" t="inlineStr">
        <is>
          <t>ROZPOCET</t>
        </is>
      </c>
    </row>
    <row r="367" ht="24" customHeight="1">
      <c r="C367" s="72" t="inlineStr">
        <is>
          <t>92</t>
        </is>
      </c>
      <c r="D367" s="72" t="inlineStr">
        <is>
          <t>K</t>
        </is>
      </c>
      <c r="E367" s="73" t="inlineStr">
        <is>
          <t>722290234.S</t>
        </is>
      </c>
      <c r="F367" s="74" t="inlineStr">
        <is>
          <t>Prepláchnutie a dezinfekcia vodovodného potrubia do DN 80</t>
        </is>
      </c>
      <c r="G367" s="75" t="inlineStr">
        <is>
          <t>m</t>
        </is>
      </c>
      <c r="H367" s="100" t="n">
        <v>722.5</v>
      </c>
      <c r="I367" s="77" t="n">
        <v>1.68</v>
      </c>
      <c r="J367" s="77">
        <f>ROUND(I367*H367,2)</f>
        <v/>
      </c>
      <c r="K367" s="78" t="inlineStr">
        <is>
          <t>CENEKON 2026/02</t>
        </is>
      </c>
      <c r="N367" s="46" t="inlineStr">
        <is>
          <t>základná</t>
        </is>
      </c>
      <c r="O367" s="98" t="n">
        <v>0</v>
      </c>
      <c r="P367" s="98">
        <f>O367*H367</f>
        <v/>
      </c>
      <c r="Q367" s="98" t="n">
        <v>1e-05</v>
      </c>
      <c r="R367" s="98">
        <f>Q367*H367</f>
        <v/>
      </c>
      <c r="S367" s="98" t="n">
        <v>0</v>
      </c>
      <c r="T367" s="98">
        <f>S367*H367</f>
        <v/>
      </c>
      <c r="AR367" s="1" t="inlineStr">
        <is>
          <t>16</t>
        </is>
      </c>
      <c r="AT367" s="1" t="inlineStr">
        <is>
          <t>K</t>
        </is>
      </c>
      <c r="AU367" s="1" t="inlineStr">
        <is>
          <t>2</t>
        </is>
      </c>
      <c r="AY367" s="1" t="inlineStr">
        <is>
          <t>ROZPOCET</t>
        </is>
      </c>
      <c r="BE367" s="31">
        <f>IF(N367="základná",J367,0)</f>
        <v/>
      </c>
      <c r="BF367" s="31">
        <f>IF(N367="znížená",J367,0)</f>
        <v/>
      </c>
      <c r="BG367" s="31">
        <f>IF(N367="zákl. prenesená",J367,0)</f>
        <v/>
      </c>
      <c r="BH367" s="31">
        <f>IF(N367="zníž. prenesená",J367,0)</f>
        <v/>
      </c>
      <c r="BI367" s="31">
        <f>IF(N367="nulová",J367,0)</f>
        <v/>
      </c>
      <c r="BJ367" s="1" t="inlineStr">
        <is>
          <t>2</t>
        </is>
      </c>
      <c r="BK367" s="31">
        <f>ROUND(I367*H367,2)</f>
        <v/>
      </c>
      <c r="BL367" s="1" t="inlineStr">
        <is>
          <t>16</t>
        </is>
      </c>
      <c r="BM367" s="1" t="inlineStr">
        <is>
          <t>1212468550</t>
        </is>
      </c>
    </row>
    <row r="368">
      <c r="D368" s="79" t="inlineStr">
        <is>
          <t>VV</t>
        </is>
      </c>
      <c r="F368" s="80" t="inlineStr">
        <is>
          <t>zhodné so skúškou tesnosti = 722,50 m</t>
        </is>
      </c>
      <c r="H368" s="101" t="n">
        <v>722.5</v>
      </c>
      <c r="AT368" s="1" t="inlineStr">
        <is>
          <t>VV</t>
        </is>
      </c>
      <c r="AU368" s="1" t="inlineStr">
        <is>
          <t>2</t>
        </is>
      </c>
      <c r="AV368" s="2" t="inlineStr">
        <is>
          <t>2</t>
        </is>
      </c>
      <c r="AW368" s="2" t="inlineStr">
        <is>
          <t>True</t>
        </is>
      </c>
      <c r="AX368" s="2" t="inlineStr">
        <is>
          <t>1</t>
        </is>
      </c>
      <c r="AY368" s="1" t="inlineStr">
        <is>
          <t>ROZPOCET</t>
        </is>
      </c>
    </row>
    <row r="369" ht="24" customHeight="1">
      <c r="C369" s="72" t="inlineStr">
        <is>
          <t>93</t>
        </is>
      </c>
      <c r="D369" s="72" t="inlineStr">
        <is>
          <t>K</t>
        </is>
      </c>
      <c r="E369" s="73" t="inlineStr">
        <is>
          <t>722290234.S</t>
        </is>
      </c>
      <c r="F369" s="74" t="inlineStr">
        <is>
          <t>Prepláchnutie a dezinfekcia vodovodného potrubia do DN 80 - areálový vodovod a vodovodná prípojka</t>
        </is>
      </c>
      <c r="G369" s="75" t="inlineStr">
        <is>
          <t>m</t>
        </is>
      </c>
      <c r="H369" s="100" t="n">
        <v>54.3</v>
      </c>
      <c r="I369" s="77" t="n">
        <v>1.68</v>
      </c>
      <c r="J369" s="77">
        <f>ROUND(I369*H369,2)</f>
        <v/>
      </c>
      <c r="K369" s="78" t="inlineStr">
        <is>
          <t>CENEKON 2026/02</t>
        </is>
      </c>
      <c r="N369" s="46" t="inlineStr">
        <is>
          <t>základná</t>
        </is>
      </c>
      <c r="O369" s="98" t="n">
        <v>0</v>
      </c>
      <c r="P369" s="98">
        <f>O369*H369</f>
        <v/>
      </c>
      <c r="Q369" s="98" t="n">
        <v>1e-05</v>
      </c>
      <c r="R369" s="98">
        <f>Q369*H369</f>
        <v/>
      </c>
      <c r="S369" s="98" t="n">
        <v>0</v>
      </c>
      <c r="T369" s="98">
        <f>S369*H369</f>
        <v/>
      </c>
      <c r="AR369" s="1" t="inlineStr">
        <is>
          <t>16</t>
        </is>
      </c>
      <c r="AT369" s="1" t="inlineStr">
        <is>
          <t>K</t>
        </is>
      </c>
      <c r="AU369" s="1" t="inlineStr">
        <is>
          <t>2</t>
        </is>
      </c>
      <c r="AY369" s="1" t="inlineStr">
        <is>
          <t>ROZPOCET</t>
        </is>
      </c>
      <c r="BE369" s="31">
        <f>IF(N369="základná",J369,0)</f>
        <v/>
      </c>
      <c r="BF369" s="31">
        <f>IF(N369="znížená",J369,0)</f>
        <v/>
      </c>
      <c r="BG369" s="31">
        <f>IF(N369="zákl. prenesená",J369,0)</f>
        <v/>
      </c>
      <c r="BH369" s="31">
        <f>IF(N369="zníž. prenesená",J369,0)</f>
        <v/>
      </c>
      <c r="BI369" s="31">
        <f>IF(N369="nulová",J369,0)</f>
        <v/>
      </c>
      <c r="BJ369" s="1" t="inlineStr">
        <is>
          <t>2</t>
        </is>
      </c>
      <c r="BK369" s="31">
        <f>ROUND(I369*H369,2)</f>
        <v/>
      </c>
      <c r="BL369" s="1" t="inlineStr">
        <is>
          <t>16</t>
        </is>
      </c>
      <c r="BM369" s="1" t="inlineStr">
        <is>
          <t>-385367035</t>
        </is>
      </c>
    </row>
    <row r="370">
      <c r="D370" s="79" t="inlineStr">
        <is>
          <t>VV</t>
        </is>
      </c>
      <c r="F370" s="80" t="inlineStr">
        <is>
          <t>areálový rozvod 26,62 + 23,26 + napojenie hydrantu 1,40 + vodovodná prípojka 3,00 = 54,28 m, zaokrúhlené 54,30 m</t>
        </is>
      </c>
      <c r="H370" s="101" t="n">
        <v>54.3</v>
      </c>
      <c r="AT370" s="1" t="inlineStr">
        <is>
          <t>VV</t>
        </is>
      </c>
      <c r="AU370" s="1" t="inlineStr">
        <is>
          <t>2</t>
        </is>
      </c>
      <c r="AV370" s="2" t="inlineStr">
        <is>
          <t>2</t>
        </is>
      </c>
      <c r="AW370" s="2" t="inlineStr">
        <is>
          <t>True</t>
        </is>
      </c>
      <c r="AX370" s="2" t="inlineStr">
        <is>
          <t>1</t>
        </is>
      </c>
      <c r="AY370" s="1" t="inlineStr">
        <is>
          <t>ROZPOCET</t>
        </is>
      </c>
    </row>
    <row r="371" ht="36" customHeight="1">
      <c r="C371" s="72" t="inlineStr">
        <is>
          <t>94</t>
        </is>
      </c>
      <c r="D371" s="72" t="inlineStr">
        <is>
          <t>K</t>
        </is>
      </c>
      <c r="E371" s="73" t="inlineStr">
        <is>
          <t>722211065.S</t>
        </is>
      </c>
      <c r="F371" s="74" t="inlineStr">
        <is>
          <t>Montáž posúvača prírubového pre vodu DN 80 - uzáver pred vodomerom a uzáver s odvodnením za vodomerom</t>
        </is>
      </c>
      <c r="G371" s="75" t="inlineStr">
        <is>
          <t>ks</t>
        </is>
      </c>
      <c r="H371" s="100" t="n">
        <v>2</v>
      </c>
      <c r="I371" s="77" t="n">
        <v>26.44</v>
      </c>
      <c r="J371" s="77">
        <f>ROUND(I371*H371,2)</f>
        <v/>
      </c>
      <c r="K371" s="78" t="inlineStr">
        <is>
          <t>CENEKON 2026/02</t>
        </is>
      </c>
      <c r="N371" s="46" t="inlineStr">
        <is>
          <t>základná</t>
        </is>
      </c>
      <c r="O371" s="98" t="n">
        <v>0</v>
      </c>
      <c r="P371" s="98">
        <f>O371*H371</f>
        <v/>
      </c>
      <c r="Q371" s="98" t="n">
        <v>0.00151</v>
      </c>
      <c r="R371" s="98">
        <f>Q371*H371</f>
        <v/>
      </c>
      <c r="S371" s="98" t="n">
        <v>0</v>
      </c>
      <c r="T371" s="98">
        <f>S371*H371</f>
        <v/>
      </c>
      <c r="AR371" s="1" t="inlineStr">
        <is>
          <t>16</t>
        </is>
      </c>
      <c r="AT371" s="1" t="inlineStr">
        <is>
          <t>K</t>
        </is>
      </c>
      <c r="AU371" s="1" t="inlineStr">
        <is>
          <t>2</t>
        </is>
      </c>
      <c r="AY371" s="1" t="inlineStr">
        <is>
          <t>ROZPOCET</t>
        </is>
      </c>
      <c r="BE371" s="31">
        <f>IF(N371="základná",J371,0)</f>
        <v/>
      </c>
      <c r="BF371" s="31">
        <f>IF(N371="znížená",J371,0)</f>
        <v/>
      </c>
      <c r="BG371" s="31">
        <f>IF(N371="zákl. prenesená",J371,0)</f>
        <v/>
      </c>
      <c r="BH371" s="31">
        <f>IF(N371="zníž. prenesená",J371,0)</f>
        <v/>
      </c>
      <c r="BI371" s="31">
        <f>IF(N371="nulová",J371,0)</f>
        <v/>
      </c>
      <c r="BJ371" s="1" t="inlineStr">
        <is>
          <t>2</t>
        </is>
      </c>
      <c r="BK371" s="31">
        <f>ROUND(I371*H371,2)</f>
        <v/>
      </c>
      <c r="BL371" s="1" t="inlineStr">
        <is>
          <t>16</t>
        </is>
      </c>
      <c r="BM371" s="1" t="inlineStr">
        <is>
          <t>-1992528689</t>
        </is>
      </c>
    </row>
    <row r="372">
      <c r="D372" s="79" t="inlineStr">
        <is>
          <t>VV</t>
        </is>
      </c>
      <c r="F372" s="80" t="inlineStr">
        <is>
          <t>uzáver pred vodomerom 1 ks + uzáver s odvodnením za vodomerom 1 ks = 2 ks</t>
        </is>
      </c>
      <c r="H372" s="101" t="n">
        <v>2</v>
      </c>
      <c r="AT372" s="1" t="inlineStr">
        <is>
          <t>VV</t>
        </is>
      </c>
      <c r="AU372" s="1" t="inlineStr">
        <is>
          <t>2</t>
        </is>
      </c>
      <c r="AV372" s="2" t="inlineStr">
        <is>
          <t>2</t>
        </is>
      </c>
      <c r="AW372" s="2" t="inlineStr">
        <is>
          <t>True</t>
        </is>
      </c>
      <c r="AX372" s="2" t="inlineStr">
        <is>
          <t>1</t>
        </is>
      </c>
      <c r="AY372" s="1" t="inlineStr">
        <is>
          <t>ROZPOCET</t>
        </is>
      </c>
    </row>
    <row r="373" ht="24" customHeight="1">
      <c r="C373" s="82" t="inlineStr">
        <is>
          <t>95</t>
        </is>
      </c>
      <c r="D373" s="82" t="inlineStr">
        <is>
          <t>M</t>
        </is>
      </c>
      <c r="E373" s="83" t="inlineStr">
        <is>
          <t>422210001000.S</t>
        </is>
      </c>
      <c r="F373" s="84" t="inlineStr">
        <is>
          <t>Posúvač uzatvárací prírubový DN 80, liatinový, PN 16</t>
        </is>
      </c>
      <c r="G373" s="85" t="inlineStr">
        <is>
          <t>ks</t>
        </is>
      </c>
      <c r="H373" s="102" t="n">
        <v>2</v>
      </c>
      <c r="I373" s="87" t="n">
        <v>181.11</v>
      </c>
      <c r="J373" s="87">
        <f>ROUND(I373*H373,2)</f>
        <v/>
      </c>
      <c r="K373" s="88" t="inlineStr">
        <is>
          <t>CENEKON 2026/02</t>
        </is>
      </c>
      <c r="N373" s="46" t="inlineStr">
        <is>
          <t>základná</t>
        </is>
      </c>
      <c r="O373" s="98" t="n">
        <v>0</v>
      </c>
      <c r="P373" s="98">
        <f>O373*H373</f>
        <v/>
      </c>
      <c r="Q373" s="98" t="n">
        <v>0.037</v>
      </c>
      <c r="R373" s="98">
        <f>Q373*H373</f>
        <v/>
      </c>
      <c r="S373" s="98" t="n">
        <v>0</v>
      </c>
      <c r="T373" s="98">
        <f>S373*H373</f>
        <v/>
      </c>
      <c r="AR373" s="1" t="inlineStr">
        <is>
          <t>32</t>
        </is>
      </c>
      <c r="AT373" s="1" t="inlineStr">
        <is>
          <t>M</t>
        </is>
      </c>
      <c r="AU373" s="1" t="inlineStr">
        <is>
          <t>2</t>
        </is>
      </c>
      <c r="AY373" s="1" t="inlineStr">
        <is>
          <t>ROZPOCET</t>
        </is>
      </c>
      <c r="BE373" s="31">
        <f>IF(N373="základná",J373,0)</f>
        <v/>
      </c>
      <c r="BF373" s="31">
        <f>IF(N373="znížená",J373,0)</f>
        <v/>
      </c>
      <c r="BG373" s="31">
        <f>IF(N373="zákl. prenesená",J373,0)</f>
        <v/>
      </c>
      <c r="BH373" s="31">
        <f>IF(N373="zníž. prenesená",J373,0)</f>
        <v/>
      </c>
      <c r="BI373" s="31">
        <f>IF(N373="nulová",J373,0)</f>
        <v/>
      </c>
      <c r="BJ373" s="1" t="inlineStr">
        <is>
          <t>2</t>
        </is>
      </c>
      <c r="BK373" s="31">
        <f>ROUND(I373*H373,2)</f>
        <v/>
      </c>
      <c r="BL373" s="1" t="inlineStr">
        <is>
          <t>16</t>
        </is>
      </c>
      <c r="BM373" s="1" t="inlineStr">
        <is>
          <t>-1390151763</t>
        </is>
      </c>
    </row>
    <row r="374">
      <c r="D374" s="79" t="inlineStr">
        <is>
          <t>VV</t>
        </is>
      </c>
      <c r="F374" s="80" t="inlineStr">
        <is>
          <t>dodávka k montážnej položke, 2 ks</t>
        </is>
      </c>
      <c r="H374" s="101" t="n">
        <v>2</v>
      </c>
      <c r="AT374" s="1" t="inlineStr">
        <is>
          <t>VV</t>
        </is>
      </c>
      <c r="AU374" s="1" t="inlineStr">
        <is>
          <t>2</t>
        </is>
      </c>
      <c r="AV374" s="2" t="inlineStr">
        <is>
          <t>2</t>
        </is>
      </c>
      <c r="AW374" s="2" t="inlineStr">
        <is>
          <t>True</t>
        </is>
      </c>
      <c r="AX374" s="2" t="inlineStr">
        <is>
          <t>1</t>
        </is>
      </c>
      <c r="AY374" s="1" t="inlineStr">
        <is>
          <t>ROZPOCET</t>
        </is>
      </c>
    </row>
    <row r="375" ht="24" customHeight="1">
      <c r="C375" s="72" t="inlineStr">
        <is>
          <t>96</t>
        </is>
      </c>
      <c r="D375" s="72" t="inlineStr">
        <is>
          <t>K</t>
        </is>
      </c>
      <c r="E375" s="73" t="inlineStr">
        <is>
          <t>722211170.S</t>
        </is>
      </c>
      <c r="F375" s="74" t="inlineStr">
        <is>
          <t>Montáž spätnej klapky prírubovej pre vodu DN 80</t>
        </is>
      </c>
      <c r="G375" s="75" t="inlineStr">
        <is>
          <t>ks</t>
        </is>
      </c>
      <c r="H375" s="100" t="n">
        <v>1</v>
      </c>
      <c r="I375" s="77" t="n">
        <v>17.44</v>
      </c>
      <c r="J375" s="77">
        <f>ROUND(I375*H375,2)</f>
        <v/>
      </c>
      <c r="K375" s="78" t="inlineStr">
        <is>
          <t>CENEKON 2026/02</t>
        </is>
      </c>
      <c r="N375" s="46" t="inlineStr">
        <is>
          <t>základná</t>
        </is>
      </c>
      <c r="O375" s="98" t="n">
        <v>0</v>
      </c>
      <c r="P375" s="98">
        <f>O375*H375</f>
        <v/>
      </c>
      <c r="Q375" s="98" t="n">
        <v>0.00022</v>
      </c>
      <c r="R375" s="98">
        <f>Q375*H375</f>
        <v/>
      </c>
      <c r="S375" s="98" t="n">
        <v>0</v>
      </c>
      <c r="T375" s="98">
        <f>S375*H375</f>
        <v/>
      </c>
      <c r="AR375" s="1" t="inlineStr">
        <is>
          <t>16</t>
        </is>
      </c>
      <c r="AT375" s="1" t="inlineStr">
        <is>
          <t>K</t>
        </is>
      </c>
      <c r="AU375" s="1" t="inlineStr">
        <is>
          <t>2</t>
        </is>
      </c>
      <c r="AY375" s="1" t="inlineStr">
        <is>
          <t>ROZPOCET</t>
        </is>
      </c>
      <c r="BE375" s="31">
        <f>IF(N375="základná",J375,0)</f>
        <v/>
      </c>
      <c r="BF375" s="31">
        <f>IF(N375="znížená",J375,0)</f>
        <v/>
      </c>
      <c r="BG375" s="31">
        <f>IF(N375="zákl. prenesená",J375,0)</f>
        <v/>
      </c>
      <c r="BH375" s="31">
        <f>IF(N375="zníž. prenesená",J375,0)</f>
        <v/>
      </c>
      <c r="BI375" s="31">
        <f>IF(N375="nulová",J375,0)</f>
        <v/>
      </c>
      <c r="BJ375" s="1" t="inlineStr">
        <is>
          <t>2</t>
        </is>
      </c>
      <c r="BK375" s="31">
        <f>ROUND(I375*H375,2)</f>
        <v/>
      </c>
      <c r="BL375" s="1" t="inlineStr">
        <is>
          <t>16</t>
        </is>
      </c>
      <c r="BM375" s="1" t="inlineStr">
        <is>
          <t>-134077919</t>
        </is>
      </c>
    </row>
    <row r="376">
      <c r="D376" s="79" t="inlineStr">
        <is>
          <t>VV</t>
        </is>
      </c>
      <c r="F376" s="80" t="inlineStr">
        <is>
          <t>jedna spätná klapka vo vodomernej zostave</t>
        </is>
      </c>
      <c r="H376" s="101" t="n">
        <v>1</v>
      </c>
      <c r="AT376" s="1" t="inlineStr">
        <is>
          <t>VV</t>
        </is>
      </c>
      <c r="AU376" s="1" t="inlineStr">
        <is>
          <t>2</t>
        </is>
      </c>
      <c r="AV376" s="2" t="inlineStr">
        <is>
          <t>2</t>
        </is>
      </c>
      <c r="AW376" s="2" t="inlineStr">
        <is>
          <t>True</t>
        </is>
      </c>
      <c r="AX376" s="2" t="inlineStr">
        <is>
          <t>1</t>
        </is>
      </c>
      <c r="AY376" s="1" t="inlineStr">
        <is>
          <t>ROZPOCET</t>
        </is>
      </c>
    </row>
    <row r="377" ht="24" customHeight="1">
      <c r="C377" s="82" t="inlineStr">
        <is>
          <t>97</t>
        </is>
      </c>
      <c r="D377" s="82" t="inlineStr">
        <is>
          <t>M</t>
        </is>
      </c>
      <c r="E377" s="83" t="inlineStr">
        <is>
          <t>422810001300.S</t>
        </is>
      </c>
      <c r="F377" s="84" t="inlineStr">
        <is>
          <t>Klapkový uzáver - spätná klapka DN 80 na vodu, z liatiny</t>
        </is>
      </c>
      <c r="G377" s="85" t="inlineStr">
        <is>
          <t>ks</t>
        </is>
      </c>
      <c r="H377" s="102" t="n">
        <v>1</v>
      </c>
      <c r="I377" s="87" t="n">
        <v>289.28</v>
      </c>
      <c r="J377" s="87">
        <f>ROUND(I377*H377,2)</f>
        <v/>
      </c>
      <c r="K377" s="88" t="inlineStr">
        <is>
          <t>CENEKON 2026/02</t>
        </is>
      </c>
      <c r="N377" s="46" t="inlineStr">
        <is>
          <t>základná</t>
        </is>
      </c>
      <c r="O377" s="98" t="n">
        <v>0</v>
      </c>
      <c r="P377" s="98">
        <f>O377*H377</f>
        <v/>
      </c>
      <c r="Q377" s="98" t="n">
        <v>0.00775</v>
      </c>
      <c r="R377" s="98">
        <f>Q377*H377</f>
        <v/>
      </c>
      <c r="S377" s="98" t="n">
        <v>0</v>
      </c>
      <c r="T377" s="98">
        <f>S377*H377</f>
        <v/>
      </c>
      <c r="AR377" s="1" t="inlineStr">
        <is>
          <t>32</t>
        </is>
      </c>
      <c r="AT377" s="1" t="inlineStr">
        <is>
          <t>M</t>
        </is>
      </c>
      <c r="AU377" s="1" t="inlineStr">
        <is>
          <t>2</t>
        </is>
      </c>
      <c r="AY377" s="1" t="inlineStr">
        <is>
          <t>ROZPOCET</t>
        </is>
      </c>
      <c r="BE377" s="31">
        <f>IF(N377="základná",J377,0)</f>
        <v/>
      </c>
      <c r="BF377" s="31">
        <f>IF(N377="znížená",J377,0)</f>
        <v/>
      </c>
      <c r="BG377" s="31">
        <f>IF(N377="zákl. prenesená",J377,0)</f>
        <v/>
      </c>
      <c r="BH377" s="31">
        <f>IF(N377="zníž. prenesená",J377,0)</f>
        <v/>
      </c>
      <c r="BI377" s="31">
        <f>IF(N377="nulová",J377,0)</f>
        <v/>
      </c>
      <c r="BJ377" s="1" t="inlineStr">
        <is>
          <t>2</t>
        </is>
      </c>
      <c r="BK377" s="31">
        <f>ROUND(I377*H377,2)</f>
        <v/>
      </c>
      <c r="BL377" s="1" t="inlineStr">
        <is>
          <t>16</t>
        </is>
      </c>
      <c r="BM377" s="1" t="inlineStr">
        <is>
          <t>697964222</t>
        </is>
      </c>
    </row>
    <row r="378">
      <c r="D378" s="79" t="inlineStr">
        <is>
          <t>VV</t>
        </is>
      </c>
      <c r="F378" s="80" t="inlineStr">
        <is>
          <t>dodávka k montážnej položke, 1 ks</t>
        </is>
      </c>
      <c r="H378" s="101" t="n">
        <v>1</v>
      </c>
      <c r="AT378" s="1" t="inlineStr">
        <is>
          <t>VV</t>
        </is>
      </c>
      <c r="AU378" s="1" t="inlineStr">
        <is>
          <t>2</t>
        </is>
      </c>
      <c r="AV378" s="2" t="inlineStr">
        <is>
          <t>2</t>
        </is>
      </c>
      <c r="AW378" s="2" t="inlineStr">
        <is>
          <t>True</t>
        </is>
      </c>
      <c r="AX378" s="2" t="inlineStr">
        <is>
          <t>1</t>
        </is>
      </c>
      <c r="AY378" s="1" t="inlineStr">
        <is>
          <t>ROZPOCET</t>
        </is>
      </c>
    </row>
    <row r="379" ht="24" customHeight="1">
      <c r="C379" s="72" t="inlineStr">
        <is>
          <t>98</t>
        </is>
      </c>
      <c r="D379" s="72" t="inlineStr">
        <is>
          <t>K</t>
        </is>
      </c>
      <c r="E379" s="73" t="inlineStr">
        <is>
          <t>722262151.S</t>
        </is>
      </c>
      <c r="F379" s="74" t="inlineStr">
        <is>
          <t>Montáž vodomeru prírubového pre vodu do 30 °C DN 50</t>
        </is>
      </c>
      <c r="G379" s="75" t="inlineStr">
        <is>
          <t>ks</t>
        </is>
      </c>
      <c r="H379" s="100" t="n">
        <v>1</v>
      </c>
      <c r="I379" s="77" t="n">
        <v>80.5</v>
      </c>
      <c r="J379" s="77">
        <f>ROUND(I379*H379,2)</f>
        <v/>
      </c>
      <c r="K379" s="78" t="inlineStr">
        <is>
          <t>CENEKON 2026/02</t>
        </is>
      </c>
      <c r="N379" s="46" t="inlineStr">
        <is>
          <t>základná</t>
        </is>
      </c>
      <c r="O379" s="98" t="n">
        <v>0</v>
      </c>
      <c r="P379" s="98">
        <f>O379*H379</f>
        <v/>
      </c>
      <c r="Q379" s="98" t="n">
        <v>0.00668</v>
      </c>
      <c r="R379" s="98">
        <f>Q379*H379</f>
        <v/>
      </c>
      <c r="S379" s="98" t="n">
        <v>0</v>
      </c>
      <c r="T379" s="98">
        <f>S379*H379</f>
        <v/>
      </c>
      <c r="AR379" s="1" t="inlineStr">
        <is>
          <t>16</t>
        </is>
      </c>
      <c r="AT379" s="1" t="inlineStr">
        <is>
          <t>K</t>
        </is>
      </c>
      <c r="AU379" s="1" t="inlineStr">
        <is>
          <t>2</t>
        </is>
      </c>
      <c r="AY379" s="1" t="inlineStr">
        <is>
          <t>ROZPOCET</t>
        </is>
      </c>
      <c r="BE379" s="31">
        <f>IF(N379="základná",J379,0)</f>
        <v/>
      </c>
      <c r="BF379" s="31">
        <f>IF(N379="znížená",J379,0)</f>
        <v/>
      </c>
      <c r="BG379" s="31">
        <f>IF(N379="zákl. prenesená",J379,0)</f>
        <v/>
      </c>
      <c r="BH379" s="31">
        <f>IF(N379="zníž. prenesená",J379,0)</f>
        <v/>
      </c>
      <c r="BI379" s="31">
        <f>IF(N379="nulová",J379,0)</f>
        <v/>
      </c>
      <c r="BJ379" s="1" t="inlineStr">
        <is>
          <t>2</t>
        </is>
      </c>
      <c r="BK379" s="31">
        <f>ROUND(I379*H379,2)</f>
        <v/>
      </c>
      <c r="BL379" s="1" t="inlineStr">
        <is>
          <t>16</t>
        </is>
      </c>
      <c r="BM379" s="1" t="inlineStr">
        <is>
          <t>-23674453</t>
        </is>
      </c>
    </row>
    <row r="380">
      <c r="D380" s="79" t="inlineStr">
        <is>
          <t>VV</t>
        </is>
      </c>
      <c r="F380" s="80" t="inlineStr">
        <is>
          <t>jeden fakturačný vodomer DN 50</t>
        </is>
      </c>
      <c r="H380" s="101" t="n">
        <v>1</v>
      </c>
      <c r="AT380" s="1" t="inlineStr">
        <is>
          <t>VV</t>
        </is>
      </c>
      <c r="AU380" s="1" t="inlineStr">
        <is>
          <t>2</t>
        </is>
      </c>
      <c r="AV380" s="2" t="inlineStr">
        <is>
          <t>2</t>
        </is>
      </c>
      <c r="AW380" s="2" t="inlineStr">
        <is>
          <t>True</t>
        </is>
      </c>
      <c r="AX380" s="2" t="inlineStr">
        <is>
          <t>1</t>
        </is>
      </c>
      <c r="AY380" s="1" t="inlineStr">
        <is>
          <t>ROZPOCET</t>
        </is>
      </c>
    </row>
    <row r="381" ht="24" customHeight="1">
      <c r="C381" s="82" t="inlineStr">
        <is>
          <t>99</t>
        </is>
      </c>
      <c r="D381" s="82" t="inlineStr">
        <is>
          <t>M</t>
        </is>
      </c>
      <c r="E381" s="83" t="inlineStr">
        <is>
          <t>53744805</t>
        </is>
      </c>
      <c r="F381" s="84" t="inlineStr">
        <is>
          <t>Vodomer prírubový DN 50 pre meranie spotreby studenej vody</t>
        </is>
      </c>
      <c r="G381" s="85" t="inlineStr">
        <is>
          <t>ks</t>
        </is>
      </c>
      <c r="H381" s="102" t="n">
        <v>1</v>
      </c>
      <c r="I381" s="87" t="n">
        <v>447.46</v>
      </c>
      <c r="J381" s="87">
        <f>ROUND(I381*H381,2)</f>
        <v/>
      </c>
      <c r="K381" s="88" t="inlineStr">
        <is>
          <t>CENEKON 2026/02 - MO</t>
        </is>
      </c>
      <c r="N381" s="46" t="inlineStr">
        <is>
          <t>základná</t>
        </is>
      </c>
      <c r="O381" s="98" t="n">
        <v>0</v>
      </c>
      <c r="P381" s="98">
        <f>O381*H381</f>
        <v/>
      </c>
      <c r="Q381" s="98" t="n">
        <v>0</v>
      </c>
      <c r="R381" s="98">
        <f>Q381*H381</f>
        <v/>
      </c>
      <c r="S381" s="98" t="n">
        <v>0</v>
      </c>
      <c r="T381" s="98">
        <f>S381*H381</f>
        <v/>
      </c>
      <c r="AR381" s="1" t="inlineStr">
        <is>
          <t>32</t>
        </is>
      </c>
      <c r="AT381" s="1" t="inlineStr">
        <is>
          <t>M</t>
        </is>
      </c>
      <c r="AU381" s="1" t="inlineStr">
        <is>
          <t>2</t>
        </is>
      </c>
      <c r="AY381" s="1" t="inlineStr">
        <is>
          <t>ROZPOCET</t>
        </is>
      </c>
      <c r="BE381" s="31">
        <f>IF(N381="základná",J381,0)</f>
        <v/>
      </c>
      <c r="BF381" s="31">
        <f>IF(N381="znížená",J381,0)</f>
        <v/>
      </c>
      <c r="BG381" s="31">
        <f>IF(N381="zákl. prenesená",J381,0)</f>
        <v/>
      </c>
      <c r="BH381" s="31">
        <f>IF(N381="zníž. prenesená",J381,0)</f>
        <v/>
      </c>
      <c r="BI381" s="31">
        <f>IF(N381="nulová",J381,0)</f>
        <v/>
      </c>
      <c r="BJ381" s="1" t="inlineStr">
        <is>
          <t>2</t>
        </is>
      </c>
      <c r="BK381" s="31">
        <f>ROUND(I381*H381,2)</f>
        <v/>
      </c>
      <c r="BL381" s="1" t="inlineStr">
        <is>
          <t>16</t>
        </is>
      </c>
      <c r="BM381" s="1" t="inlineStr">
        <is>
          <t>1816066983</t>
        </is>
      </c>
    </row>
    <row r="382">
      <c r="D382" s="79" t="inlineStr">
        <is>
          <t>VV</t>
        </is>
      </c>
      <c r="F382" s="80" t="inlineStr">
        <is>
          <t>dodávka k montážnej položke, 1 ks</t>
        </is>
      </c>
      <c r="H382" s="101" t="n">
        <v>1</v>
      </c>
      <c r="AT382" s="1" t="inlineStr">
        <is>
          <t>VV</t>
        </is>
      </c>
      <c r="AU382" s="1" t="inlineStr">
        <is>
          <t>2</t>
        </is>
      </c>
      <c r="AV382" s="2" t="inlineStr">
        <is>
          <t>2</t>
        </is>
      </c>
      <c r="AW382" s="2" t="inlineStr">
        <is>
          <t>True</t>
        </is>
      </c>
      <c r="AX382" s="2" t="inlineStr">
        <is>
          <t>1</t>
        </is>
      </c>
      <c r="AY382" s="1" t="inlineStr">
        <is>
          <t>ROZPOCET</t>
        </is>
      </c>
    </row>
    <row r="383" ht="24" customHeight="1">
      <c r="C383" s="72" t="inlineStr">
        <is>
          <t>100</t>
        </is>
      </c>
      <c r="D383" s="72" t="inlineStr">
        <is>
          <t>K</t>
        </is>
      </c>
      <c r="E383" s="73" t="inlineStr">
        <is>
          <t>722211065.S</t>
        </is>
      </c>
      <c r="F383" s="74" t="inlineStr">
        <is>
          <t>Montáž posúvača prírubového pre vodu DN 80 - vnútorný hlavný uzáver vody v objekte</t>
        </is>
      </c>
      <c r="G383" s="75" t="inlineStr">
        <is>
          <t>ks</t>
        </is>
      </c>
      <c r="H383" s="100" t="n">
        <v>1</v>
      </c>
      <c r="I383" s="77" t="n">
        <v>26.44</v>
      </c>
      <c r="J383" s="77">
        <f>ROUND(I383*H383,2)</f>
        <v/>
      </c>
      <c r="K383" s="78" t="inlineStr">
        <is>
          <t>CENEKON 2026/02</t>
        </is>
      </c>
      <c r="N383" s="46" t="inlineStr">
        <is>
          <t>základná</t>
        </is>
      </c>
      <c r="O383" s="98" t="n">
        <v>0</v>
      </c>
      <c r="P383" s="98">
        <f>O383*H383</f>
        <v/>
      </c>
      <c r="Q383" s="98" t="n">
        <v>0.00151</v>
      </c>
      <c r="R383" s="98">
        <f>Q383*H383</f>
        <v/>
      </c>
      <c r="S383" s="98" t="n">
        <v>0</v>
      </c>
      <c r="T383" s="98">
        <f>S383*H383</f>
        <v/>
      </c>
      <c r="AR383" s="1" t="inlineStr">
        <is>
          <t>16</t>
        </is>
      </c>
      <c r="AT383" s="1" t="inlineStr">
        <is>
          <t>K</t>
        </is>
      </c>
      <c r="AU383" s="1" t="inlineStr">
        <is>
          <t>2</t>
        </is>
      </c>
      <c r="AY383" s="1" t="inlineStr">
        <is>
          <t>ROZPOCET</t>
        </is>
      </c>
      <c r="BE383" s="31">
        <f>IF(N383="základná",J383,0)</f>
        <v/>
      </c>
      <c r="BF383" s="31">
        <f>IF(N383="znížená",J383,0)</f>
        <v/>
      </c>
      <c r="BG383" s="31">
        <f>IF(N383="zákl. prenesená",J383,0)</f>
        <v/>
      </c>
      <c r="BH383" s="31">
        <f>IF(N383="zníž. prenesená",J383,0)</f>
        <v/>
      </c>
      <c r="BI383" s="31">
        <f>IF(N383="nulová",J383,0)</f>
        <v/>
      </c>
      <c r="BJ383" s="1" t="inlineStr">
        <is>
          <t>2</t>
        </is>
      </c>
      <c r="BK383" s="31">
        <f>ROUND(I383*H383,2)</f>
        <v/>
      </c>
      <c r="BL383" s="1" t="inlineStr">
        <is>
          <t>16</t>
        </is>
      </c>
      <c r="BM383" s="1" t="inlineStr">
        <is>
          <t>-1501482346</t>
        </is>
      </c>
    </row>
    <row r="384">
      <c r="D384" s="79" t="inlineStr">
        <is>
          <t>VV</t>
        </is>
      </c>
      <c r="F384" s="80" t="inlineStr">
        <is>
          <t>jeden vnútorný hlavný uzáver vody DN 80 podľa ZTI-TS str. 3</t>
        </is>
      </c>
      <c r="H384" s="101" t="n">
        <v>1</v>
      </c>
      <c r="AT384" s="1" t="inlineStr">
        <is>
          <t>VV</t>
        </is>
      </c>
      <c r="AU384" s="1" t="inlineStr">
        <is>
          <t>2</t>
        </is>
      </c>
      <c r="AV384" s="2" t="inlineStr">
        <is>
          <t>2</t>
        </is>
      </c>
      <c r="AW384" s="2" t="inlineStr">
        <is>
          <t>True</t>
        </is>
      </c>
      <c r="AX384" s="2" t="inlineStr">
        <is>
          <t>1</t>
        </is>
      </c>
      <c r="AY384" s="1" t="inlineStr">
        <is>
          <t>ROZPOCET</t>
        </is>
      </c>
    </row>
    <row r="385" ht="24" customHeight="1">
      <c r="C385" s="82" t="inlineStr">
        <is>
          <t>101</t>
        </is>
      </c>
      <c r="D385" s="82" t="inlineStr">
        <is>
          <t>M</t>
        </is>
      </c>
      <c r="E385" s="83" t="inlineStr">
        <is>
          <t>422210001000.S</t>
        </is>
      </c>
      <c r="F385" s="84" t="inlineStr">
        <is>
          <t>Posúvač uzatvárací prírubový DN 80, liatinový, PN 16 - vnútorný hlavný uzáver vody</t>
        </is>
      </c>
      <c r="G385" s="85" t="inlineStr">
        <is>
          <t>ks</t>
        </is>
      </c>
      <c r="H385" s="102" t="n">
        <v>1</v>
      </c>
      <c r="I385" s="87" t="n">
        <v>181.11</v>
      </c>
      <c r="J385" s="87">
        <f>ROUND(I385*H385,2)</f>
        <v/>
      </c>
      <c r="K385" s="88" t="inlineStr">
        <is>
          <t>CENEKON 2026/02</t>
        </is>
      </c>
      <c r="N385" s="46" t="inlineStr">
        <is>
          <t>základná</t>
        </is>
      </c>
      <c r="O385" s="98" t="n">
        <v>0</v>
      </c>
      <c r="P385" s="98">
        <f>O385*H385</f>
        <v/>
      </c>
      <c r="Q385" s="98" t="n">
        <v>0.037</v>
      </c>
      <c r="R385" s="98">
        <f>Q385*H385</f>
        <v/>
      </c>
      <c r="S385" s="98" t="n">
        <v>0</v>
      </c>
      <c r="T385" s="98">
        <f>S385*H385</f>
        <v/>
      </c>
      <c r="AR385" s="1" t="inlineStr">
        <is>
          <t>32</t>
        </is>
      </c>
      <c r="AT385" s="1" t="inlineStr">
        <is>
          <t>M</t>
        </is>
      </c>
      <c r="AU385" s="1" t="inlineStr">
        <is>
          <t>2</t>
        </is>
      </c>
      <c r="AY385" s="1" t="inlineStr">
        <is>
          <t>ROZPOCET</t>
        </is>
      </c>
      <c r="BE385" s="31">
        <f>IF(N385="základná",J385,0)</f>
        <v/>
      </c>
      <c r="BF385" s="31">
        <f>IF(N385="znížená",J385,0)</f>
        <v/>
      </c>
      <c r="BG385" s="31">
        <f>IF(N385="zákl. prenesená",J385,0)</f>
        <v/>
      </c>
      <c r="BH385" s="31">
        <f>IF(N385="zníž. prenesená",J385,0)</f>
        <v/>
      </c>
      <c r="BI385" s="31">
        <f>IF(N385="nulová",J385,0)</f>
        <v/>
      </c>
      <c r="BJ385" s="1" t="inlineStr">
        <is>
          <t>2</t>
        </is>
      </c>
      <c r="BK385" s="31">
        <f>ROUND(I385*H385,2)</f>
        <v/>
      </c>
      <c r="BL385" s="1" t="inlineStr">
        <is>
          <t>16</t>
        </is>
      </c>
      <c r="BM385" s="1" t="inlineStr">
        <is>
          <t>-1687737099</t>
        </is>
      </c>
    </row>
    <row r="386">
      <c r="D386" s="79" t="inlineStr">
        <is>
          <t>VV</t>
        </is>
      </c>
      <c r="F386" s="80" t="inlineStr">
        <is>
          <t>dodávka k montážnej položke, 1 ks</t>
        </is>
      </c>
      <c r="H386" s="101" t="n">
        <v>1</v>
      </c>
      <c r="AT386" s="1" t="inlineStr">
        <is>
          <t>VV</t>
        </is>
      </c>
      <c r="AU386" s="1" t="inlineStr">
        <is>
          <t>2</t>
        </is>
      </c>
      <c r="AV386" s="2" t="inlineStr">
        <is>
          <t>2</t>
        </is>
      </c>
      <c r="AW386" s="2" t="inlineStr">
        <is>
          <t>True</t>
        </is>
      </c>
      <c r="AX386" s="2" t="inlineStr">
        <is>
          <t>1</t>
        </is>
      </c>
      <c r="AY386" s="1" t="inlineStr">
        <is>
          <t>ROZPOCET</t>
        </is>
      </c>
    </row>
    <row r="387" ht="22.8" customHeight="1">
      <c r="D387" s="67" t="inlineStr">
        <is>
          <t>D</t>
        </is>
      </c>
      <c r="E387" s="70" t="inlineStr">
        <is>
          <t>725</t>
        </is>
      </c>
      <c r="F387" s="70" t="inlineStr">
        <is>
          <t>Zdravotechnika - zariaďovacie predmety</t>
        </is>
      </c>
      <c r="J387" s="71">
        <f>BK387</f>
        <v/>
      </c>
      <c r="P387" s="98">
        <f>SUM(P388:P467)</f>
        <v/>
      </c>
      <c r="R387" s="98">
        <f>SUM(R388:R467)</f>
        <v/>
      </c>
      <c r="T387" s="98">
        <f>SUM(T388:T467)</f>
        <v/>
      </c>
      <c r="AR387" s="1" t="inlineStr">
        <is>
          <t>2</t>
        </is>
      </c>
      <c r="AT387" s="46" t="inlineStr">
        <is>
          <t>D</t>
        </is>
      </c>
      <c r="AU387" s="46" t="inlineStr">
        <is>
          <t>1</t>
        </is>
      </c>
      <c r="AY387" s="1" t="inlineStr">
        <is>
          <t>ROZPOCET</t>
        </is>
      </c>
      <c r="BK387" s="31">
        <f>SUM(BK388:BK467)</f>
        <v/>
      </c>
    </row>
    <row r="388" ht="24" customHeight="1">
      <c r="C388" s="72" t="inlineStr">
        <is>
          <t>102</t>
        </is>
      </c>
      <c r="D388" s="72" t="inlineStr">
        <is>
          <t>K</t>
        </is>
      </c>
      <c r="E388" s="73" t="inlineStr">
        <is>
          <t>725539102.S</t>
        </is>
      </c>
      <c r="F388" s="74" t="inlineStr">
        <is>
          <t>Montáž elektrického zásobníkového ohrievača vody závesného zvislého do 80 l</t>
        </is>
      </c>
      <c r="G388" s="75" t="inlineStr">
        <is>
          <t>ks</t>
        </is>
      </c>
      <c r="H388" s="100" t="n">
        <v>12</v>
      </c>
      <c r="I388" s="77" t="n">
        <v>68.22</v>
      </c>
      <c r="J388" s="77">
        <f>ROUND(I388*H388,2)</f>
        <v/>
      </c>
      <c r="K388" s="78" t="inlineStr">
        <is>
          <t>CENEKON 2026/02</t>
        </is>
      </c>
      <c r="N388" s="46" t="inlineStr">
        <is>
          <t>základná</t>
        </is>
      </c>
      <c r="O388" s="98" t="n">
        <v>0</v>
      </c>
      <c r="P388" s="98">
        <f>O388*H388</f>
        <v/>
      </c>
      <c r="Q388" s="98" t="n">
        <v>0.00066</v>
      </c>
      <c r="R388" s="98">
        <f>Q388*H388</f>
        <v/>
      </c>
      <c r="S388" s="98" t="n">
        <v>0</v>
      </c>
      <c r="T388" s="98">
        <f>S388*H388</f>
        <v/>
      </c>
      <c r="AR388" s="1" t="inlineStr">
        <is>
          <t>16</t>
        </is>
      </c>
      <c r="AT388" s="1" t="inlineStr">
        <is>
          <t>K</t>
        </is>
      </c>
      <c r="AU388" s="1" t="inlineStr">
        <is>
          <t>2</t>
        </is>
      </c>
      <c r="AY388" s="1" t="inlineStr">
        <is>
          <t>ROZPOCET</t>
        </is>
      </c>
      <c r="BE388" s="31">
        <f>IF(N388="základná",J388,0)</f>
        <v/>
      </c>
      <c r="BF388" s="31">
        <f>IF(N388="znížená",J388,0)</f>
        <v/>
      </c>
      <c r="BG388" s="31">
        <f>IF(N388="zákl. prenesená",J388,0)</f>
        <v/>
      </c>
      <c r="BH388" s="31">
        <f>IF(N388="zníž. prenesená",J388,0)</f>
        <v/>
      </c>
      <c r="BI388" s="31">
        <f>IF(N388="nulová",J388,0)</f>
        <v/>
      </c>
      <c r="BJ388" s="1" t="inlineStr">
        <is>
          <t>2</t>
        </is>
      </c>
      <c r="BK388" s="31">
        <f>ROUND(I388*H388,2)</f>
        <v/>
      </c>
      <c r="BL388" s="1" t="inlineStr">
        <is>
          <t>16</t>
        </is>
      </c>
      <c r="BM388" s="1" t="inlineStr">
        <is>
          <t>1851147165</t>
        </is>
      </c>
    </row>
    <row r="389">
      <c r="D389" s="79" t="inlineStr">
        <is>
          <t>VV</t>
        </is>
      </c>
      <c r="F389" s="80" t="inlineStr">
        <is>
          <t>RSA: EOV1, EOV2 a EOV3 = 3</t>
        </is>
      </c>
      <c r="H389" s="101" t="n">
        <v>3</v>
      </c>
      <c r="AT389" s="1" t="inlineStr">
        <is>
          <t>VV</t>
        </is>
      </c>
      <c r="AU389" s="1" t="inlineStr">
        <is>
          <t>2</t>
        </is>
      </c>
      <c r="AV389" s="2" t="inlineStr">
        <is>
          <t>2</t>
        </is>
      </c>
      <c r="AW389" s="2" t="inlineStr">
        <is>
          <t>True</t>
        </is>
      </c>
      <c r="AX389" s="2" t="inlineStr">
        <is>
          <t>0</t>
        </is>
      </c>
      <c r="AY389" s="1" t="inlineStr">
        <is>
          <t>ROZPOCET</t>
        </is>
      </c>
    </row>
    <row r="390">
      <c r="D390" s="79" t="inlineStr">
        <is>
          <t>VV</t>
        </is>
      </c>
      <c r="F390" s="80" t="inlineStr">
        <is>
          <t>RSB až RSJ po 1 ohrievači = 9</t>
        </is>
      </c>
      <c r="H390" s="101" t="n">
        <v>9</v>
      </c>
      <c r="AT390" s="1" t="inlineStr">
        <is>
          <t>VV</t>
        </is>
      </c>
      <c r="AU390" s="1" t="inlineStr">
        <is>
          <t>2</t>
        </is>
      </c>
      <c r="AV390" s="2" t="inlineStr">
        <is>
          <t>2</t>
        </is>
      </c>
      <c r="AW390" s="2" t="inlineStr">
        <is>
          <t>True</t>
        </is>
      </c>
      <c r="AX390" s="2" t="inlineStr">
        <is>
          <t>0</t>
        </is>
      </c>
      <c r="AY390" s="1" t="inlineStr">
        <is>
          <t>ROZPOCET</t>
        </is>
      </c>
    </row>
    <row r="391">
      <c r="D391" s="79" t="inlineStr">
        <is>
          <t>VV</t>
        </is>
      </c>
      <c r="F391" s="80" t="inlineStr">
        <is>
          <t>3 + 9 = 12</t>
        </is>
      </c>
      <c r="H391" s="101" t="n">
        <v>12</v>
      </c>
      <c r="AT391" s="1" t="inlineStr">
        <is>
          <t>VV</t>
        </is>
      </c>
      <c r="AU391" s="1" t="inlineStr">
        <is>
          <t>2</t>
        </is>
      </c>
      <c r="AV391" s="2" t="inlineStr">
        <is>
          <t>2</t>
        </is>
      </c>
      <c r="AW391" s="2" t="inlineStr">
        <is>
          <t>True</t>
        </is>
      </c>
      <c r="AX391" s="2" t="inlineStr">
        <is>
          <t>1</t>
        </is>
      </c>
      <c r="AY391" s="1" t="inlineStr">
        <is>
          <t>ROZPOCET</t>
        </is>
      </c>
    </row>
    <row r="392" ht="36" customHeight="1">
      <c r="C392" s="82" t="inlineStr">
        <is>
          <t>103</t>
        </is>
      </c>
      <c r="D392" s="82" t="inlineStr">
        <is>
          <t>M</t>
        </is>
      </c>
      <c r="E392" s="83" t="inlineStr">
        <is>
          <t>541320005500.S</t>
        </is>
      </c>
      <c r="F392" s="84" t="inlineStr">
        <is>
          <t>Ohrievač vody elektrický tlakový závesný zvislý akumulačný, objem 80 l (Objem ohrievača nie je v dokumentácii určený; ocenený bežný objem 80 l.)</t>
        </is>
      </c>
      <c r="G392" s="85" t="inlineStr">
        <is>
          <t>ks</t>
        </is>
      </c>
      <c r="H392" s="102" t="n">
        <v>12</v>
      </c>
      <c r="I392" s="87" t="n">
        <v>372.91</v>
      </c>
      <c r="J392" s="87">
        <f>ROUND(I392*H392,2)</f>
        <v/>
      </c>
      <c r="K392" s="88" t="inlineStr">
        <is>
          <t>CENEKON 2026/02</t>
        </is>
      </c>
      <c r="N392" s="46" t="inlineStr">
        <is>
          <t>základná</t>
        </is>
      </c>
      <c r="O392" s="98" t="n">
        <v>0</v>
      </c>
      <c r="P392" s="98">
        <f>O392*H392</f>
        <v/>
      </c>
      <c r="Q392" s="98" t="n">
        <v>0.0282</v>
      </c>
      <c r="R392" s="98">
        <f>Q392*H392</f>
        <v/>
      </c>
      <c r="S392" s="98" t="n">
        <v>0</v>
      </c>
      <c r="T392" s="98">
        <f>S392*H392</f>
        <v/>
      </c>
      <c r="AR392" s="1" t="inlineStr">
        <is>
          <t>32</t>
        </is>
      </c>
      <c r="AT392" s="1" t="inlineStr">
        <is>
          <t>M</t>
        </is>
      </c>
      <c r="AU392" s="1" t="inlineStr">
        <is>
          <t>2</t>
        </is>
      </c>
      <c r="AY392" s="1" t="inlineStr">
        <is>
          <t>ROZPOCET</t>
        </is>
      </c>
      <c r="BE392" s="31">
        <f>IF(N392="základná",J392,0)</f>
        <v/>
      </c>
      <c r="BF392" s="31">
        <f>IF(N392="znížená",J392,0)</f>
        <v/>
      </c>
      <c r="BG392" s="31">
        <f>IF(N392="zákl. prenesená",J392,0)</f>
        <v/>
      </c>
      <c r="BH392" s="31">
        <f>IF(N392="zníž. prenesená",J392,0)</f>
        <v/>
      </c>
      <c r="BI392" s="31">
        <f>IF(N392="nulová",J392,0)</f>
        <v/>
      </c>
      <c r="BJ392" s="1" t="inlineStr">
        <is>
          <t>2</t>
        </is>
      </c>
      <c r="BK392" s="31">
        <f>ROUND(I392*H392,2)</f>
        <v/>
      </c>
      <c r="BL392" s="1" t="inlineStr">
        <is>
          <t>16</t>
        </is>
      </c>
      <c r="BM392" s="1" t="inlineStr">
        <is>
          <t>748099557</t>
        </is>
      </c>
    </row>
    <row r="393">
      <c r="D393" s="79" t="inlineStr">
        <is>
          <t>VV</t>
        </is>
      </c>
      <c r="F393" s="80" t="inlineStr">
        <is>
          <t>RSA: EOV1, EOV2 a EOV3 = 3</t>
        </is>
      </c>
      <c r="H393" s="101" t="n">
        <v>3</v>
      </c>
      <c r="AT393" s="1" t="inlineStr">
        <is>
          <t>VV</t>
        </is>
      </c>
      <c r="AU393" s="1" t="inlineStr">
        <is>
          <t>2</t>
        </is>
      </c>
      <c r="AV393" s="2" t="inlineStr">
        <is>
          <t>2</t>
        </is>
      </c>
      <c r="AW393" s="2" t="inlineStr">
        <is>
          <t>True</t>
        </is>
      </c>
      <c r="AX393" s="2" t="inlineStr">
        <is>
          <t>0</t>
        </is>
      </c>
      <c r="AY393" s="1" t="inlineStr">
        <is>
          <t>ROZPOCET</t>
        </is>
      </c>
    </row>
    <row r="394">
      <c r="D394" s="79" t="inlineStr">
        <is>
          <t>VV</t>
        </is>
      </c>
      <c r="F394" s="80" t="inlineStr">
        <is>
          <t>RSB až RSJ po 1 ohrievači = 9</t>
        </is>
      </c>
      <c r="H394" s="101" t="n">
        <v>9</v>
      </c>
      <c r="AT394" s="1" t="inlineStr">
        <is>
          <t>VV</t>
        </is>
      </c>
      <c r="AU394" s="1" t="inlineStr">
        <is>
          <t>2</t>
        </is>
      </c>
      <c r="AV394" s="2" t="inlineStr">
        <is>
          <t>2</t>
        </is>
      </c>
      <c r="AW394" s="2" t="inlineStr">
        <is>
          <t>True</t>
        </is>
      </c>
      <c r="AX394" s="2" t="inlineStr">
        <is>
          <t>0</t>
        </is>
      </c>
      <c r="AY394" s="1" t="inlineStr">
        <is>
          <t>ROZPOCET</t>
        </is>
      </c>
    </row>
    <row r="395">
      <c r="D395" s="79" t="inlineStr">
        <is>
          <t>VV</t>
        </is>
      </c>
      <c r="F395" s="80" t="inlineStr">
        <is>
          <t>3 + 9 = 12</t>
        </is>
      </c>
      <c r="H395" s="101" t="n">
        <v>12</v>
      </c>
      <c r="AT395" s="1" t="inlineStr">
        <is>
          <t>VV</t>
        </is>
      </c>
      <c r="AU395" s="1" t="inlineStr">
        <is>
          <t>2</t>
        </is>
      </c>
      <c r="AV395" s="2" t="inlineStr">
        <is>
          <t>2</t>
        </is>
      </c>
      <c r="AW395" s="2" t="inlineStr">
        <is>
          <t>True</t>
        </is>
      </c>
      <c r="AX395" s="2" t="inlineStr">
        <is>
          <t>1</t>
        </is>
      </c>
      <c r="AY395" s="1" t="inlineStr">
        <is>
          <t>ROZPOCET</t>
        </is>
      </c>
    </row>
    <row r="396" ht="24" customHeight="1">
      <c r="C396" s="72" t="inlineStr">
        <is>
          <t>104</t>
        </is>
      </c>
      <c r="D396" s="72" t="inlineStr">
        <is>
          <t>K</t>
        </is>
      </c>
      <c r="E396" s="73" t="inlineStr">
        <is>
          <t>725149720.S</t>
        </is>
      </c>
      <c r="F396" s="74" t="inlineStr">
        <is>
          <t>Montáž záchodu do predstenového systému</t>
        </is>
      </c>
      <c r="G396" s="75" t="inlineStr">
        <is>
          <t>ks</t>
        </is>
      </c>
      <c r="H396" s="100" t="n">
        <v>49</v>
      </c>
      <c r="I396" s="77" t="n">
        <v>10.98</v>
      </c>
      <c r="J396" s="77">
        <f>ROUND(I396*H396,2)</f>
        <v/>
      </c>
      <c r="K396" s="78" t="inlineStr">
        <is>
          <t>CENEKON 2026/02</t>
        </is>
      </c>
      <c r="N396" s="46" t="inlineStr">
        <is>
          <t>základná</t>
        </is>
      </c>
      <c r="O396" s="98" t="n">
        <v>0</v>
      </c>
      <c r="P396" s="98">
        <f>O396*H396</f>
        <v/>
      </c>
      <c r="Q396" s="98" t="n">
        <v>0.00017</v>
      </c>
      <c r="R396" s="98">
        <f>Q396*H396</f>
        <v/>
      </c>
      <c r="S396" s="98" t="n">
        <v>0</v>
      </c>
      <c r="T396" s="98">
        <f>S396*H396</f>
        <v/>
      </c>
      <c r="AR396" s="1" t="inlineStr">
        <is>
          <t>16</t>
        </is>
      </c>
      <c r="AT396" s="1" t="inlineStr">
        <is>
          <t>K</t>
        </is>
      </c>
      <c r="AU396" s="1" t="inlineStr">
        <is>
          <t>2</t>
        </is>
      </c>
      <c r="AY396" s="1" t="inlineStr">
        <is>
          <t>ROZPOCET</t>
        </is>
      </c>
      <c r="BE396" s="31">
        <f>IF(N396="základná",J396,0)</f>
        <v/>
      </c>
      <c r="BF396" s="31">
        <f>IF(N396="znížená",J396,0)</f>
        <v/>
      </c>
      <c r="BG396" s="31">
        <f>IF(N396="zákl. prenesená",J396,0)</f>
        <v/>
      </c>
      <c r="BH396" s="31">
        <f>IF(N396="zníž. prenesená",J396,0)</f>
        <v/>
      </c>
      <c r="BI396" s="31">
        <f>IF(N396="nulová",J396,0)</f>
        <v/>
      </c>
      <c r="BJ396" s="1" t="inlineStr">
        <is>
          <t>2</t>
        </is>
      </c>
      <c r="BK396" s="31">
        <f>ROUND(I396*H396,2)</f>
        <v/>
      </c>
      <c r="BL396" s="1" t="inlineStr">
        <is>
          <t>16</t>
        </is>
      </c>
      <c r="BM396" s="1" t="inlineStr">
        <is>
          <t>325235812</t>
        </is>
      </c>
    </row>
    <row r="397">
      <c r="D397" s="79" t="inlineStr">
        <is>
          <t>VV</t>
        </is>
      </c>
      <c r="F397" s="80" t="inlineStr">
        <is>
          <t>27 bytov po 1 ks + 11 nebytových priestorov po 2 ks = 27 + 22 = 49</t>
        </is>
      </c>
      <c r="H397" s="101" t="n">
        <v>49</v>
      </c>
      <c r="AT397" s="1" t="inlineStr">
        <is>
          <t>VV</t>
        </is>
      </c>
      <c r="AU397" s="1" t="inlineStr">
        <is>
          <t>2</t>
        </is>
      </c>
      <c r="AV397" s="2" t="inlineStr">
        <is>
          <t>2</t>
        </is>
      </c>
      <c r="AW397" s="2" t="inlineStr">
        <is>
          <t>True</t>
        </is>
      </c>
      <c r="AX397" s="2" t="inlineStr">
        <is>
          <t>1</t>
        </is>
      </c>
      <c r="AY397" s="1" t="inlineStr">
        <is>
          <t>ROZPOCET</t>
        </is>
      </c>
    </row>
    <row r="398" ht="24" customHeight="1">
      <c r="C398" s="82" t="inlineStr">
        <is>
          <t>105</t>
        </is>
      </c>
      <c r="D398" s="82" t="inlineStr">
        <is>
          <t>M</t>
        </is>
      </c>
      <c r="E398" s="83" t="inlineStr">
        <is>
          <t>642360000500.S</t>
        </is>
      </c>
      <c r="F398" s="84" t="inlineStr">
        <is>
          <t>Misa záchodová keramická závesná so splachovacím okruhom</t>
        </is>
      </c>
      <c r="G398" s="85" t="inlineStr">
        <is>
          <t>ks</t>
        </is>
      </c>
      <c r="H398" s="102" t="n">
        <v>49</v>
      </c>
      <c r="I398" s="87" t="n">
        <v>78.68000000000001</v>
      </c>
      <c r="J398" s="87">
        <f>ROUND(I398*H398,2)</f>
        <v/>
      </c>
      <c r="K398" s="88" t="inlineStr">
        <is>
          <t>CENEKON 2026/02</t>
        </is>
      </c>
      <c r="N398" s="46" t="inlineStr">
        <is>
          <t>základná</t>
        </is>
      </c>
      <c r="O398" s="98" t="n">
        <v>0</v>
      </c>
      <c r="P398" s="98">
        <f>O398*H398</f>
        <v/>
      </c>
      <c r="Q398" s="98" t="n">
        <v>0.0146</v>
      </c>
      <c r="R398" s="98">
        <f>Q398*H398</f>
        <v/>
      </c>
      <c r="S398" s="98" t="n">
        <v>0</v>
      </c>
      <c r="T398" s="98">
        <f>S398*H398</f>
        <v/>
      </c>
      <c r="AR398" s="1" t="inlineStr">
        <is>
          <t>32</t>
        </is>
      </c>
      <c r="AT398" s="1" t="inlineStr">
        <is>
          <t>M</t>
        </is>
      </c>
      <c r="AU398" s="1" t="inlineStr">
        <is>
          <t>2</t>
        </is>
      </c>
      <c r="AY398" s="1" t="inlineStr">
        <is>
          <t>ROZPOCET</t>
        </is>
      </c>
      <c r="BE398" s="31">
        <f>IF(N398="základná",J398,0)</f>
        <v/>
      </c>
      <c r="BF398" s="31">
        <f>IF(N398="znížená",J398,0)</f>
        <v/>
      </c>
      <c r="BG398" s="31">
        <f>IF(N398="zákl. prenesená",J398,0)</f>
        <v/>
      </c>
      <c r="BH398" s="31">
        <f>IF(N398="zníž. prenesená",J398,0)</f>
        <v/>
      </c>
      <c r="BI398" s="31">
        <f>IF(N398="nulová",J398,0)</f>
        <v/>
      </c>
      <c r="BJ398" s="1" t="inlineStr">
        <is>
          <t>2</t>
        </is>
      </c>
      <c r="BK398" s="31">
        <f>ROUND(I398*H398,2)</f>
        <v/>
      </c>
      <c r="BL398" s="1" t="inlineStr">
        <is>
          <t>16</t>
        </is>
      </c>
      <c r="BM398" s="1" t="inlineStr">
        <is>
          <t>701474004</t>
        </is>
      </c>
    </row>
    <row r="399">
      <c r="D399" s="79" t="inlineStr">
        <is>
          <t>VV</t>
        </is>
      </c>
      <c r="F399" s="80" t="inlineStr">
        <is>
          <t>49 ks podľa počtu záchodových mís</t>
        </is>
      </c>
      <c r="H399" s="101" t="n">
        <v>49</v>
      </c>
      <c r="AT399" s="1" t="inlineStr">
        <is>
          <t>VV</t>
        </is>
      </c>
      <c r="AU399" s="1" t="inlineStr">
        <is>
          <t>2</t>
        </is>
      </c>
      <c r="AV399" s="2" t="inlineStr">
        <is>
          <t>2</t>
        </is>
      </c>
      <c r="AW399" s="2" t="inlineStr">
        <is>
          <t>True</t>
        </is>
      </c>
      <c r="AX399" s="2" t="inlineStr">
        <is>
          <t>1</t>
        </is>
      </c>
      <c r="AY399" s="1" t="inlineStr">
        <is>
          <t>ROZPOCET</t>
        </is>
      </c>
    </row>
    <row r="400" ht="24" customHeight="1">
      <c r="C400" s="82" t="inlineStr">
        <is>
          <t>106</t>
        </is>
      </c>
      <c r="D400" s="82" t="inlineStr">
        <is>
          <t>M</t>
        </is>
      </c>
      <c r="E400" s="83" t="inlineStr">
        <is>
          <t>552280004200.S</t>
        </is>
      </c>
      <c r="F400" s="84" t="inlineStr">
        <is>
          <t>Montážny rám do murovanej priečky pre závesné WC so splachovacou nádržkou</t>
        </is>
      </c>
      <c r="G400" s="85" t="inlineStr">
        <is>
          <t>ks</t>
        </is>
      </c>
      <c r="H400" s="102" t="n">
        <v>49</v>
      </c>
      <c r="I400" s="87" t="n">
        <v>195.42</v>
      </c>
      <c r="J400" s="87">
        <f>ROUND(I400*H400,2)</f>
        <v/>
      </c>
      <c r="K400" s="88" t="inlineStr">
        <is>
          <t>CENEKON 2026/02</t>
        </is>
      </c>
      <c r="N400" s="46" t="inlineStr">
        <is>
          <t>základná</t>
        </is>
      </c>
      <c r="O400" s="98" t="n">
        <v>0</v>
      </c>
      <c r="P400" s="98">
        <f>O400*H400</f>
        <v/>
      </c>
      <c r="Q400" s="98" t="n">
        <v>0.0052</v>
      </c>
      <c r="R400" s="98">
        <f>Q400*H400</f>
        <v/>
      </c>
      <c r="S400" s="98" t="n">
        <v>0</v>
      </c>
      <c r="T400" s="98">
        <f>S400*H400</f>
        <v/>
      </c>
      <c r="AR400" s="1" t="inlineStr">
        <is>
          <t>32</t>
        </is>
      </c>
      <c r="AT400" s="1" t="inlineStr">
        <is>
          <t>M</t>
        </is>
      </c>
      <c r="AU400" s="1" t="inlineStr">
        <is>
          <t>2</t>
        </is>
      </c>
      <c r="AY400" s="1" t="inlineStr">
        <is>
          <t>ROZPOCET</t>
        </is>
      </c>
      <c r="BE400" s="31">
        <f>IF(N400="základná",J400,0)</f>
        <v/>
      </c>
      <c r="BF400" s="31">
        <f>IF(N400="znížená",J400,0)</f>
        <v/>
      </c>
      <c r="BG400" s="31">
        <f>IF(N400="zákl. prenesená",J400,0)</f>
        <v/>
      </c>
      <c r="BH400" s="31">
        <f>IF(N400="zníž. prenesená",J400,0)</f>
        <v/>
      </c>
      <c r="BI400" s="31">
        <f>IF(N400="nulová",J400,0)</f>
        <v/>
      </c>
      <c r="BJ400" s="1" t="inlineStr">
        <is>
          <t>2</t>
        </is>
      </c>
      <c r="BK400" s="31">
        <f>ROUND(I400*H400,2)</f>
        <v/>
      </c>
      <c r="BL400" s="1" t="inlineStr">
        <is>
          <t>16</t>
        </is>
      </c>
      <c r="BM400" s="1" t="inlineStr">
        <is>
          <t>210431773</t>
        </is>
      </c>
    </row>
    <row r="401">
      <c r="D401" s="79" t="inlineStr">
        <is>
          <t>VV</t>
        </is>
      </c>
      <c r="F401" s="80" t="inlineStr">
        <is>
          <t>1 ks na každú záchodovú misu</t>
        </is>
      </c>
      <c r="H401" s="101" t="n">
        <v>49</v>
      </c>
      <c r="AT401" s="1" t="inlineStr">
        <is>
          <t>VV</t>
        </is>
      </c>
      <c r="AU401" s="1" t="inlineStr">
        <is>
          <t>2</t>
        </is>
      </c>
      <c r="AV401" s="2" t="inlineStr">
        <is>
          <t>2</t>
        </is>
      </c>
      <c r="AW401" s="2" t="inlineStr">
        <is>
          <t>True</t>
        </is>
      </c>
      <c r="AX401" s="2" t="inlineStr">
        <is>
          <t>1</t>
        </is>
      </c>
      <c r="AY401" s="1" t="inlineStr">
        <is>
          <t>ROZPOCET</t>
        </is>
      </c>
    </row>
    <row r="402" ht="24" customHeight="1">
      <c r="C402" s="72" t="inlineStr">
        <is>
          <t>107</t>
        </is>
      </c>
      <c r="D402" s="72" t="inlineStr">
        <is>
          <t>K</t>
        </is>
      </c>
      <c r="E402" s="73" t="inlineStr">
        <is>
          <t>725149701.S</t>
        </is>
      </c>
      <c r="F402" s="74" t="inlineStr">
        <is>
          <t>Montáž predstenového systému záchodov do masívnej murovanej konštrukcie</t>
        </is>
      </c>
      <c r="G402" s="75" t="inlineStr">
        <is>
          <t>ks</t>
        </is>
      </c>
      <c r="H402" s="100" t="n">
        <v>49</v>
      </c>
      <c r="I402" s="77" t="n">
        <v>64.86</v>
      </c>
      <c r="J402" s="77">
        <f>ROUND(I402*H402,2)</f>
        <v/>
      </c>
      <c r="K402" s="78" t="inlineStr">
        <is>
          <t>CENEKON 2026/02</t>
        </is>
      </c>
      <c r="N402" s="46" t="inlineStr">
        <is>
          <t>základná</t>
        </is>
      </c>
      <c r="O402" s="98" t="n">
        <v>0</v>
      </c>
      <c r="P402" s="98">
        <f>O402*H402</f>
        <v/>
      </c>
      <c r="Q402" s="98" t="n">
        <v>0.0018</v>
      </c>
      <c r="R402" s="98">
        <f>Q402*H402</f>
        <v/>
      </c>
      <c r="S402" s="98" t="n">
        <v>0</v>
      </c>
      <c r="T402" s="98">
        <f>S402*H402</f>
        <v/>
      </c>
      <c r="AR402" s="1" t="inlineStr">
        <is>
          <t>16</t>
        </is>
      </c>
      <c r="AT402" s="1" t="inlineStr">
        <is>
          <t>K</t>
        </is>
      </c>
      <c r="AU402" s="1" t="inlineStr">
        <is>
          <t>2</t>
        </is>
      </c>
      <c r="AY402" s="1" t="inlineStr">
        <is>
          <t>ROZPOCET</t>
        </is>
      </c>
      <c r="BE402" s="31">
        <f>IF(N402="základná",J402,0)</f>
        <v/>
      </c>
      <c r="BF402" s="31">
        <f>IF(N402="znížená",J402,0)</f>
        <v/>
      </c>
      <c r="BG402" s="31">
        <f>IF(N402="zákl. prenesená",J402,0)</f>
        <v/>
      </c>
      <c r="BH402" s="31">
        <f>IF(N402="zníž. prenesená",J402,0)</f>
        <v/>
      </c>
      <c r="BI402" s="31">
        <f>IF(N402="nulová",J402,0)</f>
        <v/>
      </c>
      <c r="BJ402" s="1" t="inlineStr">
        <is>
          <t>2</t>
        </is>
      </c>
      <c r="BK402" s="31">
        <f>ROUND(I402*H402,2)</f>
        <v/>
      </c>
      <c r="BL402" s="1" t="inlineStr">
        <is>
          <t>16</t>
        </is>
      </c>
      <c r="BM402" s="1" t="inlineStr">
        <is>
          <t>-1823494476</t>
        </is>
      </c>
    </row>
    <row r="403">
      <c r="D403" s="79" t="inlineStr">
        <is>
          <t>VV</t>
        </is>
      </c>
      <c r="F403" s="80" t="inlineStr">
        <is>
          <t>zhodné s počtom montážnych rámov závesných záchodov = 49 ks</t>
        </is>
      </c>
      <c r="H403" s="101" t="n">
        <v>49</v>
      </c>
      <c r="AT403" s="1" t="inlineStr">
        <is>
          <t>VV</t>
        </is>
      </c>
      <c r="AU403" s="1" t="inlineStr">
        <is>
          <t>2</t>
        </is>
      </c>
      <c r="AV403" s="2" t="inlineStr">
        <is>
          <t>2</t>
        </is>
      </c>
      <c r="AW403" s="2" t="inlineStr">
        <is>
          <t>True</t>
        </is>
      </c>
      <c r="AX403" s="2" t="inlineStr">
        <is>
          <t>1</t>
        </is>
      </c>
      <c r="AY403" s="1" t="inlineStr">
        <is>
          <t>ROZPOCET</t>
        </is>
      </c>
    </row>
    <row r="404" ht="24" customHeight="1">
      <c r="C404" s="72" t="inlineStr">
        <is>
          <t>108</t>
        </is>
      </c>
      <c r="D404" s="72" t="inlineStr">
        <is>
          <t>K</t>
        </is>
      </c>
      <c r="E404" s="73" t="inlineStr">
        <is>
          <t>725219401.S</t>
        </is>
      </c>
      <c r="F404" s="74" t="inlineStr">
        <is>
          <t>Montáž umývadla keramického na skrutky do muriva, bez výtokovej armatúry</t>
        </is>
      </c>
      <c r="G404" s="75" t="inlineStr">
        <is>
          <t>ks</t>
        </is>
      </c>
      <c r="H404" s="100" t="n">
        <v>49</v>
      </c>
      <c r="I404" s="77" t="n">
        <v>46.52</v>
      </c>
      <c r="J404" s="77">
        <f>ROUND(I404*H404,2)</f>
        <v/>
      </c>
      <c r="K404" s="78" t="inlineStr">
        <is>
          <t>CENEKON 2026/02</t>
        </is>
      </c>
      <c r="N404" s="46" t="inlineStr">
        <is>
          <t>základná</t>
        </is>
      </c>
      <c r="O404" s="98" t="n">
        <v>0</v>
      </c>
      <c r="P404" s="98">
        <f>O404*H404</f>
        <v/>
      </c>
      <c r="Q404" s="98" t="n">
        <v>0.00028</v>
      </c>
      <c r="R404" s="98">
        <f>Q404*H404</f>
        <v/>
      </c>
      <c r="S404" s="98" t="n">
        <v>0</v>
      </c>
      <c r="T404" s="98">
        <f>S404*H404</f>
        <v/>
      </c>
      <c r="AR404" s="1" t="inlineStr">
        <is>
          <t>16</t>
        </is>
      </c>
      <c r="AT404" s="1" t="inlineStr">
        <is>
          <t>K</t>
        </is>
      </c>
      <c r="AU404" s="1" t="inlineStr">
        <is>
          <t>2</t>
        </is>
      </c>
      <c r="AY404" s="1" t="inlineStr">
        <is>
          <t>ROZPOCET</t>
        </is>
      </c>
      <c r="BE404" s="31">
        <f>IF(N404="základná",J404,0)</f>
        <v/>
      </c>
      <c r="BF404" s="31">
        <f>IF(N404="znížená",J404,0)</f>
        <v/>
      </c>
      <c r="BG404" s="31">
        <f>IF(N404="zákl. prenesená",J404,0)</f>
        <v/>
      </c>
      <c r="BH404" s="31">
        <f>IF(N404="zníž. prenesená",J404,0)</f>
        <v/>
      </c>
      <c r="BI404" s="31">
        <f>IF(N404="nulová",J404,0)</f>
        <v/>
      </c>
      <c r="BJ404" s="1" t="inlineStr">
        <is>
          <t>2</t>
        </is>
      </c>
      <c r="BK404" s="31">
        <f>ROUND(I404*H404,2)</f>
        <v/>
      </c>
      <c r="BL404" s="1" t="inlineStr">
        <is>
          <t>16</t>
        </is>
      </c>
      <c r="BM404" s="1" t="inlineStr">
        <is>
          <t>1168612976</t>
        </is>
      </c>
    </row>
    <row r="405">
      <c r="D405" s="79" t="inlineStr">
        <is>
          <t>VV</t>
        </is>
      </c>
      <c r="F405" s="80" t="inlineStr">
        <is>
          <t>27 bytov po 1 ks + 11 nebytových priestorov po 2 ks = 49</t>
        </is>
      </c>
      <c r="H405" s="101" t="n">
        <v>49</v>
      </c>
      <c r="AT405" s="1" t="inlineStr">
        <is>
          <t>VV</t>
        </is>
      </c>
      <c r="AU405" s="1" t="inlineStr">
        <is>
          <t>2</t>
        </is>
      </c>
      <c r="AV405" s="2" t="inlineStr">
        <is>
          <t>2</t>
        </is>
      </c>
      <c r="AW405" s="2" t="inlineStr">
        <is>
          <t>True</t>
        </is>
      </c>
      <c r="AX405" s="2" t="inlineStr">
        <is>
          <t>1</t>
        </is>
      </c>
      <c r="AY405" s="1" t="inlineStr">
        <is>
          <t>ROZPOCET</t>
        </is>
      </c>
    </row>
    <row r="406" ht="24" customHeight="1">
      <c r="C406" s="82" t="inlineStr">
        <is>
          <t>109</t>
        </is>
      </c>
      <c r="D406" s="82" t="inlineStr">
        <is>
          <t>M</t>
        </is>
      </c>
      <c r="E406" s="83" t="inlineStr">
        <is>
          <t>642110000100</t>
        </is>
      </c>
      <c r="F406" s="84" t="inlineStr">
        <is>
          <t>Umývadlo keramické 550 x 420 x 185 mm</t>
        </is>
      </c>
      <c r="G406" s="85" t="inlineStr">
        <is>
          <t>ks</t>
        </is>
      </c>
      <c r="H406" s="102" t="n">
        <v>49</v>
      </c>
      <c r="I406" s="87" t="n">
        <v>83.98999999999999</v>
      </c>
      <c r="J406" s="87">
        <f>ROUND(I406*H406,2)</f>
        <v/>
      </c>
      <c r="K406" s="88" t="inlineStr">
        <is>
          <t>CENEKON 2026/02</t>
        </is>
      </c>
      <c r="N406" s="46" t="inlineStr">
        <is>
          <t>základná</t>
        </is>
      </c>
      <c r="O406" s="98" t="n">
        <v>0</v>
      </c>
      <c r="P406" s="98">
        <f>O406*H406</f>
        <v/>
      </c>
      <c r="Q406" s="98" t="n">
        <v>0.0141</v>
      </c>
      <c r="R406" s="98">
        <f>Q406*H406</f>
        <v/>
      </c>
      <c r="S406" s="98" t="n">
        <v>0</v>
      </c>
      <c r="T406" s="98">
        <f>S406*H406</f>
        <v/>
      </c>
      <c r="AR406" s="1" t="inlineStr">
        <is>
          <t>32</t>
        </is>
      </c>
      <c r="AT406" s="1" t="inlineStr">
        <is>
          <t>M</t>
        </is>
      </c>
      <c r="AU406" s="1" t="inlineStr">
        <is>
          <t>2</t>
        </is>
      </c>
      <c r="AY406" s="1" t="inlineStr">
        <is>
          <t>ROZPOCET</t>
        </is>
      </c>
      <c r="BE406" s="31">
        <f>IF(N406="základná",J406,0)</f>
        <v/>
      </c>
      <c r="BF406" s="31">
        <f>IF(N406="znížená",J406,0)</f>
        <v/>
      </c>
      <c r="BG406" s="31">
        <f>IF(N406="zákl. prenesená",J406,0)</f>
        <v/>
      </c>
      <c r="BH406" s="31">
        <f>IF(N406="zníž. prenesená",J406,0)</f>
        <v/>
      </c>
      <c r="BI406" s="31">
        <f>IF(N406="nulová",J406,0)</f>
        <v/>
      </c>
      <c r="BJ406" s="1" t="inlineStr">
        <is>
          <t>2</t>
        </is>
      </c>
      <c r="BK406" s="31">
        <f>ROUND(I406*H406,2)</f>
        <v/>
      </c>
      <c r="BL406" s="1" t="inlineStr">
        <is>
          <t>16</t>
        </is>
      </c>
      <c r="BM406" s="1" t="inlineStr">
        <is>
          <t>478800263</t>
        </is>
      </c>
    </row>
    <row r="407">
      <c r="D407" s="79" t="inlineStr">
        <is>
          <t>VV</t>
        </is>
      </c>
      <c r="F407" s="80" t="inlineStr">
        <is>
          <t>49 ks podľa počtu umývadiel</t>
        </is>
      </c>
      <c r="H407" s="101" t="n">
        <v>49</v>
      </c>
      <c r="AT407" s="1" t="inlineStr">
        <is>
          <t>VV</t>
        </is>
      </c>
      <c r="AU407" s="1" t="inlineStr">
        <is>
          <t>2</t>
        </is>
      </c>
      <c r="AV407" s="2" t="inlineStr">
        <is>
          <t>2</t>
        </is>
      </c>
      <c r="AW407" s="2" t="inlineStr">
        <is>
          <t>True</t>
        </is>
      </c>
      <c r="AX407" s="2" t="inlineStr">
        <is>
          <t>1</t>
        </is>
      </c>
      <c r="AY407" s="1" t="inlineStr">
        <is>
          <t>ROZPOCET</t>
        </is>
      </c>
    </row>
    <row r="408" ht="24" customHeight="1">
      <c r="C408" s="72" t="inlineStr">
        <is>
          <t>110</t>
        </is>
      </c>
      <c r="D408" s="72" t="inlineStr">
        <is>
          <t>K</t>
        </is>
      </c>
      <c r="E408" s="73" t="inlineStr">
        <is>
          <t>725869300.S</t>
        </is>
      </c>
      <c r="F408" s="74" t="inlineStr">
        <is>
          <t>Montáž zápachovej uzávierky pre zariaďovacie predmety, umývadlovej do D 32 mm</t>
        </is>
      </c>
      <c r="G408" s="75" t="inlineStr">
        <is>
          <t>ks</t>
        </is>
      </c>
      <c r="H408" s="100" t="n">
        <v>49</v>
      </c>
      <c r="I408" s="77" t="n">
        <v>9.24</v>
      </c>
      <c r="J408" s="77">
        <f>ROUND(I408*H408,2)</f>
        <v/>
      </c>
      <c r="K408" s="78" t="inlineStr">
        <is>
          <t>CENEKON 2026/02</t>
        </is>
      </c>
      <c r="N408" s="46" t="inlineStr">
        <is>
          <t>základná</t>
        </is>
      </c>
      <c r="O408" s="98" t="n">
        <v>0</v>
      </c>
      <c r="P408" s="98">
        <f>O408*H408</f>
        <v/>
      </c>
      <c r="Q408" s="98" t="n">
        <v>0</v>
      </c>
      <c r="R408" s="98">
        <f>Q408*H408</f>
        <v/>
      </c>
      <c r="S408" s="98" t="n">
        <v>0</v>
      </c>
      <c r="T408" s="98">
        <f>S408*H408</f>
        <v/>
      </c>
      <c r="AR408" s="1" t="inlineStr">
        <is>
          <t>16</t>
        </is>
      </c>
      <c r="AT408" s="1" t="inlineStr">
        <is>
          <t>K</t>
        </is>
      </c>
      <c r="AU408" s="1" t="inlineStr">
        <is>
          <t>2</t>
        </is>
      </c>
      <c r="AY408" s="1" t="inlineStr">
        <is>
          <t>ROZPOCET</t>
        </is>
      </c>
      <c r="BE408" s="31">
        <f>IF(N408="základná",J408,0)</f>
        <v/>
      </c>
      <c r="BF408" s="31">
        <f>IF(N408="znížená",J408,0)</f>
        <v/>
      </c>
      <c r="BG408" s="31">
        <f>IF(N408="zákl. prenesená",J408,0)</f>
        <v/>
      </c>
      <c r="BH408" s="31">
        <f>IF(N408="zníž. prenesená",J408,0)</f>
        <v/>
      </c>
      <c r="BI408" s="31">
        <f>IF(N408="nulová",J408,0)</f>
        <v/>
      </c>
      <c r="BJ408" s="1" t="inlineStr">
        <is>
          <t>2</t>
        </is>
      </c>
      <c r="BK408" s="31">
        <f>ROUND(I408*H408,2)</f>
        <v/>
      </c>
      <c r="BL408" s="1" t="inlineStr">
        <is>
          <t>16</t>
        </is>
      </c>
      <c r="BM408" s="1" t="inlineStr">
        <is>
          <t>71296580</t>
        </is>
      </c>
    </row>
    <row r="409">
      <c r="D409" s="79" t="inlineStr">
        <is>
          <t>VV</t>
        </is>
      </c>
      <c r="F409" s="80" t="inlineStr">
        <is>
          <t>49 umývadiel podľa V-ZT-007</t>
        </is>
      </c>
      <c r="H409" s="101" t="n">
        <v>49</v>
      </c>
      <c r="AT409" s="1" t="inlineStr">
        <is>
          <t>VV</t>
        </is>
      </c>
      <c r="AU409" s="1" t="inlineStr">
        <is>
          <t>2</t>
        </is>
      </c>
      <c r="AV409" s="2" t="inlineStr">
        <is>
          <t>2</t>
        </is>
      </c>
      <c r="AW409" s="2" t="inlineStr">
        <is>
          <t>True</t>
        </is>
      </c>
      <c r="AX409" s="2" t="inlineStr">
        <is>
          <t>1</t>
        </is>
      </c>
      <c r="AY409" s="1" t="inlineStr">
        <is>
          <t>ROZPOCET</t>
        </is>
      </c>
    </row>
    <row r="410" ht="24" customHeight="1">
      <c r="C410" s="82" t="inlineStr">
        <is>
          <t>111</t>
        </is>
      </c>
      <c r="D410" s="82" t="inlineStr">
        <is>
          <t>M</t>
        </is>
      </c>
      <c r="E410" s="83" t="inlineStr">
        <is>
          <t>551620005300.S</t>
        </is>
      </c>
      <c r="F410" s="84" t="inlineStr">
        <is>
          <t>Zápachová uzávierka - sifón umývadlový a bidetový DN 32</t>
        </is>
      </c>
      <c r="G410" s="85" t="inlineStr">
        <is>
          <t>ks</t>
        </is>
      </c>
      <c r="H410" s="102" t="n">
        <v>49</v>
      </c>
      <c r="I410" s="87" t="n">
        <v>46.63</v>
      </c>
      <c r="J410" s="87">
        <f>ROUND(I410*H410,2)</f>
        <v/>
      </c>
      <c r="K410" s="88" t="inlineStr">
        <is>
          <t>CENEKON 2026/02</t>
        </is>
      </c>
      <c r="N410" s="46" t="inlineStr">
        <is>
          <t>základná</t>
        </is>
      </c>
      <c r="O410" s="98" t="n">
        <v>0</v>
      </c>
      <c r="P410" s="98">
        <f>O410*H410</f>
        <v/>
      </c>
      <c r="Q410" s="98" t="n">
        <v>0.00116</v>
      </c>
      <c r="R410" s="98">
        <f>Q410*H410</f>
        <v/>
      </c>
      <c r="S410" s="98" t="n">
        <v>0</v>
      </c>
      <c r="T410" s="98">
        <f>S410*H410</f>
        <v/>
      </c>
      <c r="AR410" s="1" t="inlineStr">
        <is>
          <t>32</t>
        </is>
      </c>
      <c r="AT410" s="1" t="inlineStr">
        <is>
          <t>M</t>
        </is>
      </c>
      <c r="AU410" s="1" t="inlineStr">
        <is>
          <t>2</t>
        </is>
      </c>
      <c r="AY410" s="1" t="inlineStr">
        <is>
          <t>ROZPOCET</t>
        </is>
      </c>
      <c r="BE410" s="31">
        <f>IF(N410="základná",J410,0)</f>
        <v/>
      </c>
      <c r="BF410" s="31">
        <f>IF(N410="znížená",J410,0)</f>
        <v/>
      </c>
      <c r="BG410" s="31">
        <f>IF(N410="zákl. prenesená",J410,0)</f>
        <v/>
      </c>
      <c r="BH410" s="31">
        <f>IF(N410="zníž. prenesená",J410,0)</f>
        <v/>
      </c>
      <c r="BI410" s="31">
        <f>IF(N410="nulová",J410,0)</f>
        <v/>
      </c>
      <c r="BJ410" s="1" t="inlineStr">
        <is>
          <t>2</t>
        </is>
      </c>
      <c r="BK410" s="31">
        <f>ROUND(I410*H410,2)</f>
        <v/>
      </c>
      <c r="BL410" s="1" t="inlineStr">
        <is>
          <t>16</t>
        </is>
      </c>
      <c r="BM410" s="1" t="inlineStr">
        <is>
          <t>-666107824</t>
        </is>
      </c>
    </row>
    <row r="411">
      <c r="D411" s="79" t="inlineStr">
        <is>
          <t>VV</t>
        </is>
      </c>
      <c r="F411" s="80" t="inlineStr">
        <is>
          <t>dodávka k montážnej položke, 49 ks</t>
        </is>
      </c>
      <c r="H411" s="101" t="n">
        <v>49</v>
      </c>
      <c r="AT411" s="1" t="inlineStr">
        <is>
          <t>VV</t>
        </is>
      </c>
      <c r="AU411" s="1" t="inlineStr">
        <is>
          <t>2</t>
        </is>
      </c>
      <c r="AV411" s="2" t="inlineStr">
        <is>
          <t>2</t>
        </is>
      </c>
      <c r="AW411" s="2" t="inlineStr">
        <is>
          <t>True</t>
        </is>
      </c>
      <c r="AX411" s="2" t="inlineStr">
        <is>
          <t>1</t>
        </is>
      </c>
      <c r="AY411" s="1" t="inlineStr">
        <is>
          <t>ROZPOCET</t>
        </is>
      </c>
    </row>
    <row r="412" ht="24" customHeight="1">
      <c r="C412" s="72" t="inlineStr">
        <is>
          <t>112</t>
        </is>
      </c>
      <c r="D412" s="72" t="inlineStr">
        <is>
          <t>K</t>
        </is>
      </c>
      <c r="E412" s="73" t="inlineStr">
        <is>
          <t>725829206.S</t>
        </is>
      </c>
      <c r="F412" s="74" t="inlineStr">
        <is>
          <t>Montáž batérie umývadlovej a drezovej stojankovej s mechanickým ovládaním odpadového ventilu</t>
        </is>
      </c>
      <c r="G412" s="75" t="inlineStr">
        <is>
          <t>ks</t>
        </is>
      </c>
      <c r="H412" s="100" t="n">
        <v>87</v>
      </c>
      <c r="I412" s="77" t="n">
        <v>15.8</v>
      </c>
      <c r="J412" s="77">
        <f>ROUND(I412*H412,2)</f>
        <v/>
      </c>
      <c r="K412" s="78" t="inlineStr">
        <is>
          <t>CENEKON 2026/02</t>
        </is>
      </c>
      <c r="N412" s="46" t="inlineStr">
        <is>
          <t>základná</t>
        </is>
      </c>
      <c r="O412" s="98" t="n">
        <v>0</v>
      </c>
      <c r="P412" s="98">
        <f>O412*H412</f>
        <v/>
      </c>
      <c r="Q412" s="98" t="n">
        <v>0</v>
      </c>
      <c r="R412" s="98">
        <f>Q412*H412</f>
        <v/>
      </c>
      <c r="S412" s="98" t="n">
        <v>0</v>
      </c>
      <c r="T412" s="98">
        <f>S412*H412</f>
        <v/>
      </c>
      <c r="AR412" s="1" t="inlineStr">
        <is>
          <t>16</t>
        </is>
      </c>
      <c r="AT412" s="1" t="inlineStr">
        <is>
          <t>K</t>
        </is>
      </c>
      <c r="AU412" s="1" t="inlineStr">
        <is>
          <t>2</t>
        </is>
      </c>
      <c r="AY412" s="1" t="inlineStr">
        <is>
          <t>ROZPOCET</t>
        </is>
      </c>
      <c r="BE412" s="31">
        <f>IF(N412="základná",J412,0)</f>
        <v/>
      </c>
      <c r="BF412" s="31">
        <f>IF(N412="znížená",J412,0)</f>
        <v/>
      </c>
      <c r="BG412" s="31">
        <f>IF(N412="zákl. prenesená",J412,0)</f>
        <v/>
      </c>
      <c r="BH412" s="31">
        <f>IF(N412="zníž. prenesená",J412,0)</f>
        <v/>
      </c>
      <c r="BI412" s="31">
        <f>IF(N412="nulová",J412,0)</f>
        <v/>
      </c>
      <c r="BJ412" s="1" t="inlineStr">
        <is>
          <t>2</t>
        </is>
      </c>
      <c r="BK412" s="31">
        <f>ROUND(I412*H412,2)</f>
        <v/>
      </c>
      <c r="BL412" s="1" t="inlineStr">
        <is>
          <t>16</t>
        </is>
      </c>
      <c r="BM412" s="1" t="inlineStr">
        <is>
          <t>-1146244160</t>
        </is>
      </c>
    </row>
    <row r="413">
      <c r="D413" s="79" t="inlineStr">
        <is>
          <t>VV</t>
        </is>
      </c>
      <c r="F413" s="80" t="inlineStr">
        <is>
          <t>49 umývadiel + 38 drezov = 87</t>
        </is>
      </c>
      <c r="H413" s="101" t="n">
        <v>87</v>
      </c>
      <c r="AT413" s="1" t="inlineStr">
        <is>
          <t>VV</t>
        </is>
      </c>
      <c r="AU413" s="1" t="inlineStr">
        <is>
          <t>2</t>
        </is>
      </c>
      <c r="AV413" s="2" t="inlineStr">
        <is>
          <t>2</t>
        </is>
      </c>
      <c r="AW413" s="2" t="inlineStr">
        <is>
          <t>True</t>
        </is>
      </c>
      <c r="AX413" s="2" t="inlineStr">
        <is>
          <t>1</t>
        </is>
      </c>
      <c r="AY413" s="1" t="inlineStr">
        <is>
          <t>ROZPOCET</t>
        </is>
      </c>
    </row>
    <row r="414" ht="24" customHeight="1">
      <c r="C414" s="82" t="inlineStr">
        <is>
          <t>113</t>
        </is>
      </c>
      <c r="D414" s="82" t="inlineStr">
        <is>
          <t>M</t>
        </is>
      </c>
      <c r="E414" s="83" t="inlineStr">
        <is>
          <t>551450003800.S</t>
        </is>
      </c>
      <c r="F414" s="84" t="inlineStr">
        <is>
          <t>Batéria umývadlová stojanková páková</t>
        </is>
      </c>
      <c r="G414" s="85" t="inlineStr">
        <is>
          <t>ks</t>
        </is>
      </c>
      <c r="H414" s="102" t="n">
        <v>49</v>
      </c>
      <c r="I414" s="87" t="n">
        <v>50.73</v>
      </c>
      <c r="J414" s="87">
        <f>ROUND(I414*H414,2)</f>
        <v/>
      </c>
      <c r="K414" s="88" t="inlineStr">
        <is>
          <t>CENEKON 2026/02</t>
        </is>
      </c>
      <c r="N414" s="46" t="inlineStr">
        <is>
          <t>základná</t>
        </is>
      </c>
      <c r="O414" s="98" t="n">
        <v>0</v>
      </c>
      <c r="P414" s="98">
        <f>O414*H414</f>
        <v/>
      </c>
      <c r="Q414" s="98" t="n">
        <v>0.002</v>
      </c>
      <c r="R414" s="98">
        <f>Q414*H414</f>
        <v/>
      </c>
      <c r="S414" s="98" t="n">
        <v>0</v>
      </c>
      <c r="T414" s="98">
        <f>S414*H414</f>
        <v/>
      </c>
      <c r="AR414" s="1" t="inlineStr">
        <is>
          <t>32</t>
        </is>
      </c>
      <c r="AT414" s="1" t="inlineStr">
        <is>
          <t>M</t>
        </is>
      </c>
      <c r="AU414" s="1" t="inlineStr">
        <is>
          <t>2</t>
        </is>
      </c>
      <c r="AY414" s="1" t="inlineStr">
        <is>
          <t>ROZPOCET</t>
        </is>
      </c>
      <c r="BE414" s="31">
        <f>IF(N414="základná",J414,0)</f>
        <v/>
      </c>
      <c r="BF414" s="31">
        <f>IF(N414="znížená",J414,0)</f>
        <v/>
      </c>
      <c r="BG414" s="31">
        <f>IF(N414="zákl. prenesená",J414,0)</f>
        <v/>
      </c>
      <c r="BH414" s="31">
        <f>IF(N414="zníž. prenesená",J414,0)</f>
        <v/>
      </c>
      <c r="BI414" s="31">
        <f>IF(N414="nulová",J414,0)</f>
        <v/>
      </c>
      <c r="BJ414" s="1" t="inlineStr">
        <is>
          <t>2</t>
        </is>
      </c>
      <c r="BK414" s="31">
        <f>ROUND(I414*H414,2)</f>
        <v/>
      </c>
      <c r="BL414" s="1" t="inlineStr">
        <is>
          <t>16</t>
        </is>
      </c>
      <c r="BM414" s="1" t="inlineStr">
        <is>
          <t>-917009240</t>
        </is>
      </c>
    </row>
    <row r="415">
      <c r="D415" s="79" t="inlineStr">
        <is>
          <t>VV</t>
        </is>
      </c>
      <c r="F415" s="80" t="inlineStr">
        <is>
          <t>1 ks na každé umývadlo</t>
        </is>
      </c>
      <c r="H415" s="101" t="n">
        <v>49</v>
      </c>
      <c r="AT415" s="1" t="inlineStr">
        <is>
          <t>VV</t>
        </is>
      </c>
      <c r="AU415" s="1" t="inlineStr">
        <is>
          <t>2</t>
        </is>
      </c>
      <c r="AV415" s="2" t="inlineStr">
        <is>
          <t>2</t>
        </is>
      </c>
      <c r="AW415" s="2" t="inlineStr">
        <is>
          <t>True</t>
        </is>
      </c>
      <c r="AX415" s="2" t="inlineStr">
        <is>
          <t>1</t>
        </is>
      </c>
      <c r="AY415" s="1" t="inlineStr">
        <is>
          <t>ROZPOCET</t>
        </is>
      </c>
    </row>
    <row r="416" ht="24" customHeight="1">
      <c r="C416" s="72" t="inlineStr">
        <is>
          <t>114</t>
        </is>
      </c>
      <c r="D416" s="72" t="inlineStr">
        <is>
          <t>K</t>
        </is>
      </c>
      <c r="E416" s="73" t="inlineStr">
        <is>
          <t>725241112.S</t>
        </is>
      </c>
      <c r="F416" s="74" t="inlineStr">
        <is>
          <t>Montáž sprchovej vaničky akrylátovej 900 x 900 mm</t>
        </is>
      </c>
      <c r="G416" s="75" t="inlineStr">
        <is>
          <t>ks</t>
        </is>
      </c>
      <c r="H416" s="100" t="n">
        <v>27</v>
      </c>
      <c r="I416" s="77" t="n">
        <v>76.76000000000001</v>
      </c>
      <c r="J416" s="77">
        <f>ROUND(I416*H416,2)</f>
        <v/>
      </c>
      <c r="K416" s="78" t="inlineStr">
        <is>
          <t>CENEKON 2026/02</t>
        </is>
      </c>
      <c r="N416" s="46" t="inlineStr">
        <is>
          <t>základná</t>
        </is>
      </c>
      <c r="O416" s="98" t="n">
        <v>0</v>
      </c>
      <c r="P416" s="98">
        <f>O416*H416</f>
        <v/>
      </c>
      <c r="Q416" s="98" t="n">
        <v>0.00044</v>
      </c>
      <c r="R416" s="98">
        <f>Q416*H416</f>
        <v/>
      </c>
      <c r="S416" s="98" t="n">
        <v>0</v>
      </c>
      <c r="T416" s="98">
        <f>S416*H416</f>
        <v/>
      </c>
      <c r="AR416" s="1" t="inlineStr">
        <is>
          <t>16</t>
        </is>
      </c>
      <c r="AT416" s="1" t="inlineStr">
        <is>
          <t>K</t>
        </is>
      </c>
      <c r="AU416" s="1" t="inlineStr">
        <is>
          <t>2</t>
        </is>
      </c>
      <c r="AY416" s="1" t="inlineStr">
        <is>
          <t>ROZPOCET</t>
        </is>
      </c>
      <c r="BE416" s="31">
        <f>IF(N416="základná",J416,0)</f>
        <v/>
      </c>
      <c r="BF416" s="31">
        <f>IF(N416="znížená",J416,0)</f>
        <v/>
      </c>
      <c r="BG416" s="31">
        <f>IF(N416="zákl. prenesená",J416,0)</f>
        <v/>
      </c>
      <c r="BH416" s="31">
        <f>IF(N416="zníž. prenesená",J416,0)</f>
        <v/>
      </c>
      <c r="BI416" s="31">
        <f>IF(N416="nulová",J416,0)</f>
        <v/>
      </c>
      <c r="BJ416" s="1" t="inlineStr">
        <is>
          <t>2</t>
        </is>
      </c>
      <c r="BK416" s="31">
        <f>ROUND(I416*H416,2)</f>
        <v/>
      </c>
      <c r="BL416" s="1" t="inlineStr">
        <is>
          <t>16</t>
        </is>
      </c>
      <c r="BM416" s="1" t="inlineStr">
        <is>
          <t>-1051686913</t>
        </is>
      </c>
    </row>
    <row r="417">
      <c r="D417" s="79" t="inlineStr">
        <is>
          <t>VV</t>
        </is>
      </c>
      <c r="F417" s="80" t="inlineStr">
        <is>
          <t>1 sprcha v kúpeľni každého bytu, 27 bytov</t>
        </is>
      </c>
      <c r="H417" s="101" t="n">
        <v>27</v>
      </c>
      <c r="AT417" s="1" t="inlineStr">
        <is>
          <t>VV</t>
        </is>
      </c>
      <c r="AU417" s="1" t="inlineStr">
        <is>
          <t>2</t>
        </is>
      </c>
      <c r="AV417" s="2" t="inlineStr">
        <is>
          <t>2</t>
        </is>
      </c>
      <c r="AW417" s="2" t="inlineStr">
        <is>
          <t>True</t>
        </is>
      </c>
      <c r="AX417" s="2" t="inlineStr">
        <is>
          <t>1</t>
        </is>
      </c>
      <c r="AY417" s="1" t="inlineStr">
        <is>
          <t>ROZPOCET</t>
        </is>
      </c>
    </row>
    <row r="418" ht="24" customHeight="1">
      <c r="C418" s="82" t="inlineStr">
        <is>
          <t>115</t>
        </is>
      </c>
      <c r="D418" s="82" t="inlineStr">
        <is>
          <t>M</t>
        </is>
      </c>
      <c r="E418" s="83" t="inlineStr">
        <is>
          <t>554230001700.S</t>
        </is>
      </c>
      <c r="F418" s="84" t="inlineStr">
        <is>
          <t>Sprchová vanička akrylátová štvrťkruhová 900 x 900 mm</t>
        </is>
      </c>
      <c r="G418" s="85" t="inlineStr">
        <is>
          <t>ks</t>
        </is>
      </c>
      <c r="H418" s="102" t="n">
        <v>27</v>
      </c>
      <c r="I418" s="87" t="n">
        <v>167.76</v>
      </c>
      <c r="J418" s="87">
        <f>ROUND(I418*H418,2)</f>
        <v/>
      </c>
      <c r="K418" s="88" t="inlineStr">
        <is>
          <t>CENEKON 2026/02</t>
        </is>
      </c>
      <c r="N418" s="46" t="inlineStr">
        <is>
          <t>základná</t>
        </is>
      </c>
      <c r="O418" s="98" t="n">
        <v>0</v>
      </c>
      <c r="P418" s="98">
        <f>O418*H418</f>
        <v/>
      </c>
      <c r="Q418" s="98" t="n">
        <v>0.01</v>
      </c>
      <c r="R418" s="98">
        <f>Q418*H418</f>
        <v/>
      </c>
      <c r="S418" s="98" t="n">
        <v>0</v>
      </c>
      <c r="T418" s="98">
        <f>S418*H418</f>
        <v/>
      </c>
      <c r="AR418" s="1" t="inlineStr">
        <is>
          <t>32</t>
        </is>
      </c>
      <c r="AT418" s="1" t="inlineStr">
        <is>
          <t>M</t>
        </is>
      </c>
      <c r="AU418" s="1" t="inlineStr">
        <is>
          <t>2</t>
        </is>
      </c>
      <c r="AY418" s="1" t="inlineStr">
        <is>
          <t>ROZPOCET</t>
        </is>
      </c>
      <c r="BE418" s="31">
        <f>IF(N418="základná",J418,0)</f>
        <v/>
      </c>
      <c r="BF418" s="31">
        <f>IF(N418="znížená",J418,0)</f>
        <v/>
      </c>
      <c r="BG418" s="31">
        <f>IF(N418="zákl. prenesená",J418,0)</f>
        <v/>
      </c>
      <c r="BH418" s="31">
        <f>IF(N418="zníž. prenesená",J418,0)</f>
        <v/>
      </c>
      <c r="BI418" s="31">
        <f>IF(N418="nulová",J418,0)</f>
        <v/>
      </c>
      <c r="BJ418" s="1" t="inlineStr">
        <is>
          <t>2</t>
        </is>
      </c>
      <c r="BK418" s="31">
        <f>ROUND(I418*H418,2)</f>
        <v/>
      </c>
      <c r="BL418" s="1" t="inlineStr">
        <is>
          <t>16</t>
        </is>
      </c>
      <c r="BM418" s="1" t="inlineStr">
        <is>
          <t>503957052</t>
        </is>
      </c>
    </row>
    <row r="419">
      <c r="D419" s="79" t="inlineStr">
        <is>
          <t>VV</t>
        </is>
      </c>
      <c r="F419" s="80" t="inlineStr">
        <is>
          <t>27 ks podľa počtu sprchových kútov</t>
        </is>
      </c>
      <c r="H419" s="101" t="n">
        <v>27</v>
      </c>
      <c r="AT419" s="1" t="inlineStr">
        <is>
          <t>VV</t>
        </is>
      </c>
      <c r="AU419" s="1" t="inlineStr">
        <is>
          <t>2</t>
        </is>
      </c>
      <c r="AV419" s="2" t="inlineStr">
        <is>
          <t>2</t>
        </is>
      </c>
      <c r="AW419" s="2" t="inlineStr">
        <is>
          <t>True</t>
        </is>
      </c>
      <c r="AX419" s="2" t="inlineStr">
        <is>
          <t>1</t>
        </is>
      </c>
      <c r="AY419" s="1" t="inlineStr">
        <is>
          <t>ROZPOCET</t>
        </is>
      </c>
    </row>
    <row r="420" ht="24" customHeight="1">
      <c r="C420" s="72" t="inlineStr">
        <is>
          <t>116</t>
        </is>
      </c>
      <c r="D420" s="72" t="inlineStr">
        <is>
          <t>K</t>
        </is>
      </c>
      <c r="E420" s="73" t="inlineStr">
        <is>
          <t>725869340.S</t>
        </is>
      </c>
      <c r="F420" s="74" t="inlineStr">
        <is>
          <t>Montáž zápachovej uzávierky pre zariaďovacie predmety, sprchovej do D 50 mm</t>
        </is>
      </c>
      <c r="G420" s="75" t="inlineStr">
        <is>
          <t>ks</t>
        </is>
      </c>
      <c r="H420" s="100" t="n">
        <v>27</v>
      </c>
      <c r="I420" s="77" t="n">
        <v>10.96</v>
      </c>
      <c r="J420" s="77">
        <f>ROUND(I420*H420,2)</f>
        <v/>
      </c>
      <c r="K420" s="78" t="inlineStr">
        <is>
          <t>CENEKON 2026/02</t>
        </is>
      </c>
      <c r="N420" s="46" t="inlineStr">
        <is>
          <t>základná</t>
        </is>
      </c>
      <c r="O420" s="98" t="n">
        <v>0</v>
      </c>
      <c r="P420" s="98">
        <f>O420*H420</f>
        <v/>
      </c>
      <c r="Q420" s="98" t="n">
        <v>0</v>
      </c>
      <c r="R420" s="98">
        <f>Q420*H420</f>
        <v/>
      </c>
      <c r="S420" s="98" t="n">
        <v>0</v>
      </c>
      <c r="T420" s="98">
        <f>S420*H420</f>
        <v/>
      </c>
      <c r="AR420" s="1" t="inlineStr">
        <is>
          <t>16</t>
        </is>
      </c>
      <c r="AT420" s="1" t="inlineStr">
        <is>
          <t>K</t>
        </is>
      </c>
      <c r="AU420" s="1" t="inlineStr">
        <is>
          <t>2</t>
        </is>
      </c>
      <c r="AY420" s="1" t="inlineStr">
        <is>
          <t>ROZPOCET</t>
        </is>
      </c>
      <c r="BE420" s="31">
        <f>IF(N420="základná",J420,0)</f>
        <v/>
      </c>
      <c r="BF420" s="31">
        <f>IF(N420="znížená",J420,0)</f>
        <v/>
      </c>
      <c r="BG420" s="31">
        <f>IF(N420="zákl. prenesená",J420,0)</f>
        <v/>
      </c>
      <c r="BH420" s="31">
        <f>IF(N420="zníž. prenesená",J420,0)</f>
        <v/>
      </c>
      <c r="BI420" s="31">
        <f>IF(N420="nulová",J420,0)</f>
        <v/>
      </c>
      <c r="BJ420" s="1" t="inlineStr">
        <is>
          <t>2</t>
        </is>
      </c>
      <c r="BK420" s="31">
        <f>ROUND(I420*H420,2)</f>
        <v/>
      </c>
      <c r="BL420" s="1" t="inlineStr">
        <is>
          <t>16</t>
        </is>
      </c>
      <c r="BM420" s="1" t="inlineStr">
        <is>
          <t>-773732224</t>
        </is>
      </c>
    </row>
    <row r="421">
      <c r="D421" s="79" t="inlineStr">
        <is>
          <t>VV</t>
        </is>
      </c>
      <c r="F421" s="80" t="inlineStr">
        <is>
          <t>27 sprchových vaničiek podľa V-ZT-007</t>
        </is>
      </c>
      <c r="H421" s="101" t="n">
        <v>27</v>
      </c>
      <c r="AT421" s="1" t="inlineStr">
        <is>
          <t>VV</t>
        </is>
      </c>
      <c r="AU421" s="1" t="inlineStr">
        <is>
          <t>2</t>
        </is>
      </c>
      <c r="AV421" s="2" t="inlineStr">
        <is>
          <t>2</t>
        </is>
      </c>
      <c r="AW421" s="2" t="inlineStr">
        <is>
          <t>True</t>
        </is>
      </c>
      <c r="AX421" s="2" t="inlineStr">
        <is>
          <t>1</t>
        </is>
      </c>
      <c r="AY421" s="1" t="inlineStr">
        <is>
          <t>ROZPOCET</t>
        </is>
      </c>
    </row>
    <row r="422" ht="24" customHeight="1">
      <c r="C422" s="82" t="inlineStr">
        <is>
          <t>117</t>
        </is>
      </c>
      <c r="D422" s="82" t="inlineStr">
        <is>
          <t>M</t>
        </is>
      </c>
      <c r="E422" s="83" t="inlineStr">
        <is>
          <t>551620003400.S</t>
        </is>
      </c>
      <c r="F422" s="84" t="inlineStr">
        <is>
          <t>Zápachová uzávierka sprchových vaničiek DN 40/50</t>
        </is>
      </c>
      <c r="G422" s="85" t="inlineStr">
        <is>
          <t>ks</t>
        </is>
      </c>
      <c r="H422" s="102" t="n">
        <v>27</v>
      </c>
      <c r="I422" s="87" t="n">
        <v>20.53</v>
      </c>
      <c r="J422" s="87">
        <f>ROUND(I422*H422,2)</f>
        <v/>
      </c>
      <c r="K422" s="88" t="inlineStr">
        <is>
          <t>CENEKON 2026/02</t>
        </is>
      </c>
      <c r="N422" s="46" t="inlineStr">
        <is>
          <t>základná</t>
        </is>
      </c>
      <c r="O422" s="98" t="n">
        <v>0</v>
      </c>
      <c r="P422" s="98">
        <f>O422*H422</f>
        <v/>
      </c>
      <c r="Q422" s="98" t="n">
        <v>0.00024</v>
      </c>
      <c r="R422" s="98">
        <f>Q422*H422</f>
        <v/>
      </c>
      <c r="S422" s="98" t="n">
        <v>0</v>
      </c>
      <c r="T422" s="98">
        <f>S422*H422</f>
        <v/>
      </c>
      <c r="AR422" s="1" t="inlineStr">
        <is>
          <t>32</t>
        </is>
      </c>
      <c r="AT422" s="1" t="inlineStr">
        <is>
          <t>M</t>
        </is>
      </c>
      <c r="AU422" s="1" t="inlineStr">
        <is>
          <t>2</t>
        </is>
      </c>
      <c r="AY422" s="1" t="inlineStr">
        <is>
          <t>ROZPOCET</t>
        </is>
      </c>
      <c r="BE422" s="31">
        <f>IF(N422="základná",J422,0)</f>
        <v/>
      </c>
      <c r="BF422" s="31">
        <f>IF(N422="znížená",J422,0)</f>
        <v/>
      </c>
      <c r="BG422" s="31">
        <f>IF(N422="zákl. prenesená",J422,0)</f>
        <v/>
      </c>
      <c r="BH422" s="31">
        <f>IF(N422="zníž. prenesená",J422,0)</f>
        <v/>
      </c>
      <c r="BI422" s="31">
        <f>IF(N422="nulová",J422,0)</f>
        <v/>
      </c>
      <c r="BJ422" s="1" t="inlineStr">
        <is>
          <t>2</t>
        </is>
      </c>
      <c r="BK422" s="31">
        <f>ROUND(I422*H422,2)</f>
        <v/>
      </c>
      <c r="BL422" s="1" t="inlineStr">
        <is>
          <t>16</t>
        </is>
      </c>
      <c r="BM422" s="1" t="inlineStr">
        <is>
          <t>-622910883</t>
        </is>
      </c>
    </row>
    <row r="423">
      <c r="D423" s="79" t="inlineStr">
        <is>
          <t>VV</t>
        </is>
      </c>
      <c r="F423" s="80" t="inlineStr">
        <is>
          <t>dodávka k montážnej položke, 27 ks</t>
        </is>
      </c>
      <c r="H423" s="101" t="n">
        <v>27</v>
      </c>
      <c r="AT423" s="1" t="inlineStr">
        <is>
          <t>VV</t>
        </is>
      </c>
      <c r="AU423" s="1" t="inlineStr">
        <is>
          <t>2</t>
        </is>
      </c>
      <c r="AV423" s="2" t="inlineStr">
        <is>
          <t>2</t>
        </is>
      </c>
      <c r="AW423" s="2" t="inlineStr">
        <is>
          <t>True</t>
        </is>
      </c>
      <c r="AX423" s="2" t="inlineStr">
        <is>
          <t>1</t>
        </is>
      </c>
      <c r="AY423" s="1" t="inlineStr">
        <is>
          <t>ROZPOCET</t>
        </is>
      </c>
    </row>
    <row r="424" ht="24" customHeight="1">
      <c r="C424" s="72" t="inlineStr">
        <is>
          <t>118</t>
        </is>
      </c>
      <c r="D424" s="72" t="inlineStr">
        <is>
          <t>K</t>
        </is>
      </c>
      <c r="E424" s="73" t="inlineStr">
        <is>
          <t>725849203.S</t>
        </is>
      </c>
      <c r="F424" s="74" t="inlineStr">
        <is>
          <t>Montáž batérie sprchovej nástennej automatickej (termostatickej)</t>
        </is>
      </c>
      <c r="G424" s="75" t="inlineStr">
        <is>
          <t>ks</t>
        </is>
      </c>
      <c r="H424" s="100" t="n">
        <v>27</v>
      </c>
      <c r="I424" s="77" t="n">
        <v>25.33</v>
      </c>
      <c r="J424" s="77">
        <f>ROUND(I424*H424,2)</f>
        <v/>
      </c>
      <c r="K424" s="78" t="inlineStr">
        <is>
          <t>CENEKON 2026/02</t>
        </is>
      </c>
      <c r="N424" s="46" t="inlineStr">
        <is>
          <t>základná</t>
        </is>
      </c>
      <c r="O424" s="98" t="n">
        <v>0</v>
      </c>
      <c r="P424" s="98">
        <f>O424*H424</f>
        <v/>
      </c>
      <c r="Q424" s="98" t="n">
        <v>0</v>
      </c>
      <c r="R424" s="98">
        <f>Q424*H424</f>
        <v/>
      </c>
      <c r="S424" s="98" t="n">
        <v>0</v>
      </c>
      <c r="T424" s="98">
        <f>S424*H424</f>
        <v/>
      </c>
      <c r="AR424" s="1" t="inlineStr">
        <is>
          <t>16</t>
        </is>
      </c>
      <c r="AT424" s="1" t="inlineStr">
        <is>
          <t>K</t>
        </is>
      </c>
      <c r="AU424" s="1" t="inlineStr">
        <is>
          <t>2</t>
        </is>
      </c>
      <c r="AY424" s="1" t="inlineStr">
        <is>
          <t>ROZPOCET</t>
        </is>
      </c>
      <c r="BE424" s="31">
        <f>IF(N424="základná",J424,0)</f>
        <v/>
      </c>
      <c r="BF424" s="31">
        <f>IF(N424="znížená",J424,0)</f>
        <v/>
      </c>
      <c r="BG424" s="31">
        <f>IF(N424="zákl. prenesená",J424,0)</f>
        <v/>
      </c>
      <c r="BH424" s="31">
        <f>IF(N424="zníž. prenesená",J424,0)</f>
        <v/>
      </c>
      <c r="BI424" s="31">
        <f>IF(N424="nulová",J424,0)</f>
        <v/>
      </c>
      <c r="BJ424" s="1" t="inlineStr">
        <is>
          <t>2</t>
        </is>
      </c>
      <c r="BK424" s="31">
        <f>ROUND(I424*H424,2)</f>
        <v/>
      </c>
      <c r="BL424" s="1" t="inlineStr">
        <is>
          <t>16</t>
        </is>
      </c>
      <c r="BM424" s="1" t="inlineStr">
        <is>
          <t>1222025248</t>
        </is>
      </c>
    </row>
    <row r="425">
      <c r="D425" s="79" t="inlineStr">
        <is>
          <t>VV</t>
        </is>
      </c>
      <c r="F425" s="80" t="inlineStr">
        <is>
          <t>1 ks na každú sprchu</t>
        </is>
      </c>
      <c r="H425" s="101" t="n">
        <v>27</v>
      </c>
      <c r="AT425" s="1" t="inlineStr">
        <is>
          <t>VV</t>
        </is>
      </c>
      <c r="AU425" s="1" t="inlineStr">
        <is>
          <t>2</t>
        </is>
      </c>
      <c r="AV425" s="2" t="inlineStr">
        <is>
          <t>2</t>
        </is>
      </c>
      <c r="AW425" s="2" t="inlineStr">
        <is>
          <t>True</t>
        </is>
      </c>
      <c r="AX425" s="2" t="inlineStr">
        <is>
          <t>1</t>
        </is>
      </c>
      <c r="AY425" s="1" t="inlineStr">
        <is>
          <t>ROZPOCET</t>
        </is>
      </c>
    </row>
    <row r="426" ht="24" customHeight="1">
      <c r="C426" s="82" t="inlineStr">
        <is>
          <t>119</t>
        </is>
      </c>
      <c r="D426" s="82" t="inlineStr">
        <is>
          <t>M</t>
        </is>
      </c>
      <c r="E426" s="83" t="inlineStr">
        <is>
          <t>55183060</t>
        </is>
      </c>
      <c r="F426" s="84" t="inlineStr">
        <is>
          <t>Sprchová termostatická nástenná batéria, rozteč 150 mm</t>
        </is>
      </c>
      <c r="G426" s="85" t="inlineStr">
        <is>
          <t>ks</t>
        </is>
      </c>
      <c r="H426" s="102" t="n">
        <v>27</v>
      </c>
      <c r="I426" s="87" t="n">
        <v>88.61</v>
      </c>
      <c r="J426" s="87">
        <f>ROUND(I426*H426,2)</f>
        <v/>
      </c>
      <c r="K426" s="88" t="inlineStr">
        <is>
          <t>CENEKON 2026/02 - MO</t>
        </is>
      </c>
      <c r="N426" s="46" t="inlineStr">
        <is>
          <t>základná</t>
        </is>
      </c>
      <c r="O426" s="98" t="n">
        <v>0</v>
      </c>
      <c r="P426" s="98">
        <f>O426*H426</f>
        <v/>
      </c>
      <c r="Q426" s="98" t="n">
        <v>0.0019</v>
      </c>
      <c r="R426" s="98">
        <f>Q426*H426</f>
        <v/>
      </c>
      <c r="S426" s="98" t="n">
        <v>0</v>
      </c>
      <c r="T426" s="98">
        <f>S426*H426</f>
        <v/>
      </c>
      <c r="AR426" s="1" t="inlineStr">
        <is>
          <t>32</t>
        </is>
      </c>
      <c r="AT426" s="1" t="inlineStr">
        <is>
          <t>M</t>
        </is>
      </c>
      <c r="AU426" s="1" t="inlineStr">
        <is>
          <t>2</t>
        </is>
      </c>
      <c r="AY426" s="1" t="inlineStr">
        <is>
          <t>ROZPOCET</t>
        </is>
      </c>
      <c r="BE426" s="31">
        <f>IF(N426="základná",J426,0)</f>
        <v/>
      </c>
      <c r="BF426" s="31">
        <f>IF(N426="znížená",J426,0)</f>
        <v/>
      </c>
      <c r="BG426" s="31">
        <f>IF(N426="zákl. prenesená",J426,0)</f>
        <v/>
      </c>
      <c r="BH426" s="31">
        <f>IF(N426="zníž. prenesená",J426,0)</f>
        <v/>
      </c>
      <c r="BI426" s="31">
        <f>IF(N426="nulová",J426,0)</f>
        <v/>
      </c>
      <c r="BJ426" s="1" t="inlineStr">
        <is>
          <t>2</t>
        </is>
      </c>
      <c r="BK426" s="31">
        <f>ROUND(I426*H426,2)</f>
        <v/>
      </c>
      <c r="BL426" s="1" t="inlineStr">
        <is>
          <t>16</t>
        </is>
      </c>
      <c r="BM426" s="1" t="inlineStr">
        <is>
          <t>-369447944</t>
        </is>
      </c>
    </row>
    <row r="427">
      <c r="D427" s="79" t="inlineStr">
        <is>
          <t>VV</t>
        </is>
      </c>
      <c r="F427" s="80" t="inlineStr">
        <is>
          <t>1 ks na každú sprchu</t>
        </is>
      </c>
      <c r="H427" s="101" t="n">
        <v>27</v>
      </c>
      <c r="AT427" s="1" t="inlineStr">
        <is>
          <t>VV</t>
        </is>
      </c>
      <c r="AU427" s="1" t="inlineStr">
        <is>
          <t>2</t>
        </is>
      </c>
      <c r="AV427" s="2" t="inlineStr">
        <is>
          <t>2</t>
        </is>
      </c>
      <c r="AW427" s="2" t="inlineStr">
        <is>
          <t>True</t>
        </is>
      </c>
      <c r="AX427" s="2" t="inlineStr">
        <is>
          <t>1</t>
        </is>
      </c>
      <c r="AY427" s="1" t="inlineStr">
        <is>
          <t>ROZPOCET</t>
        </is>
      </c>
    </row>
    <row r="428" ht="24" customHeight="1">
      <c r="C428" s="82" t="inlineStr">
        <is>
          <t>120</t>
        </is>
      </c>
      <c r="D428" s="82" t="inlineStr">
        <is>
          <t>M</t>
        </is>
      </c>
      <c r="E428" s="83" t="inlineStr">
        <is>
          <t>55182668</t>
        </is>
      </c>
      <c r="F428" s="84" t="inlineStr">
        <is>
          <t>Sprchová súprava - ručná sprcha, hadica a držiak k termostatickej batérii</t>
        </is>
      </c>
      <c r="G428" s="85" t="inlineStr">
        <is>
          <t>ks</t>
        </is>
      </c>
      <c r="H428" s="102" t="n">
        <v>27</v>
      </c>
      <c r="I428" s="87" t="n">
        <v>48.77</v>
      </c>
      <c r="J428" s="87">
        <f>ROUND(I428*H428,2)</f>
        <v/>
      </c>
      <c r="K428" s="88" t="inlineStr">
        <is>
          <t>CENEKON 2026/02 - MO</t>
        </is>
      </c>
      <c r="N428" s="46" t="inlineStr">
        <is>
          <t>základná</t>
        </is>
      </c>
      <c r="O428" s="98" t="n">
        <v>0</v>
      </c>
      <c r="P428" s="98">
        <f>O428*H428</f>
        <v/>
      </c>
      <c r="Q428" s="98" t="n">
        <v>0.00135</v>
      </c>
      <c r="R428" s="98">
        <f>Q428*H428</f>
        <v/>
      </c>
      <c r="S428" s="98" t="n">
        <v>0</v>
      </c>
      <c r="T428" s="98">
        <f>S428*H428</f>
        <v/>
      </c>
      <c r="AR428" s="1" t="inlineStr">
        <is>
          <t>32</t>
        </is>
      </c>
      <c r="AT428" s="1" t="inlineStr">
        <is>
          <t>M</t>
        </is>
      </c>
      <c r="AU428" s="1" t="inlineStr">
        <is>
          <t>2</t>
        </is>
      </c>
      <c r="AY428" s="1" t="inlineStr">
        <is>
          <t>ROZPOCET</t>
        </is>
      </c>
      <c r="BE428" s="31">
        <f>IF(N428="základná",J428,0)</f>
        <v/>
      </c>
      <c r="BF428" s="31">
        <f>IF(N428="znížená",J428,0)</f>
        <v/>
      </c>
      <c r="BG428" s="31">
        <f>IF(N428="zákl. prenesená",J428,0)</f>
        <v/>
      </c>
      <c r="BH428" s="31">
        <f>IF(N428="zníž. prenesená",J428,0)</f>
        <v/>
      </c>
      <c r="BI428" s="31">
        <f>IF(N428="nulová",J428,0)</f>
        <v/>
      </c>
      <c r="BJ428" s="1" t="inlineStr">
        <is>
          <t>2</t>
        </is>
      </c>
      <c r="BK428" s="31">
        <f>ROUND(I428*H428,2)</f>
        <v/>
      </c>
      <c r="BL428" s="1" t="inlineStr">
        <is>
          <t>16</t>
        </is>
      </c>
      <c r="BM428" s="1" t="inlineStr">
        <is>
          <t>-1926467688</t>
        </is>
      </c>
    </row>
    <row r="429">
      <c r="D429" s="79" t="inlineStr">
        <is>
          <t>VV</t>
        </is>
      </c>
      <c r="F429" s="80" t="inlineStr">
        <is>
          <t>27 sprchových vaničiek podľa V-ZT-007</t>
        </is>
      </c>
      <c r="H429" s="101" t="n">
        <v>27</v>
      </c>
      <c r="AT429" s="1" t="inlineStr">
        <is>
          <t>VV</t>
        </is>
      </c>
      <c r="AU429" s="1" t="inlineStr">
        <is>
          <t>2</t>
        </is>
      </c>
      <c r="AV429" s="2" t="inlineStr">
        <is>
          <t>2</t>
        </is>
      </c>
      <c r="AW429" s="2" t="inlineStr">
        <is>
          <t>True</t>
        </is>
      </c>
      <c r="AX429" s="2" t="inlineStr">
        <is>
          <t>1</t>
        </is>
      </c>
      <c r="AY429" s="1" t="inlineStr">
        <is>
          <t>ROZPOCET</t>
        </is>
      </c>
    </row>
    <row r="430" ht="24" customHeight="1">
      <c r="C430" s="82" t="inlineStr">
        <is>
          <t>121</t>
        </is>
      </c>
      <c r="D430" s="82" t="inlineStr">
        <is>
          <t>M</t>
        </is>
      </c>
      <c r="E430" s="83" t="inlineStr">
        <is>
          <t>552310001200</t>
        </is>
      </c>
      <c r="F430" s="84" t="inlineStr">
        <is>
          <t>Kuchynský drez nerezový 800 x 420 mm na zapustenie do dosky, so sifónom</t>
        </is>
      </c>
      <c r="G430" s="85" t="inlineStr">
        <is>
          <t>ks</t>
        </is>
      </c>
      <c r="H430" s="102" t="n">
        <v>38</v>
      </c>
      <c r="I430" s="87" t="n">
        <v>383.2</v>
      </c>
      <c r="J430" s="87">
        <f>ROUND(I430*H430,2)</f>
        <v/>
      </c>
      <c r="K430" s="88" t="inlineStr">
        <is>
          <t>CENEKON 2026/02</t>
        </is>
      </c>
      <c r="N430" s="46" t="inlineStr">
        <is>
          <t>základná</t>
        </is>
      </c>
      <c r="O430" s="98" t="n">
        <v>0</v>
      </c>
      <c r="P430" s="98">
        <f>O430*H430</f>
        <v/>
      </c>
      <c r="Q430" s="98" t="n">
        <v>0.00865</v>
      </c>
      <c r="R430" s="98">
        <f>Q430*H430</f>
        <v/>
      </c>
      <c r="S430" s="98" t="n">
        <v>0</v>
      </c>
      <c r="T430" s="98">
        <f>S430*H430</f>
        <v/>
      </c>
      <c r="AR430" s="1" t="inlineStr">
        <is>
          <t>32</t>
        </is>
      </c>
      <c r="AT430" s="1" t="inlineStr">
        <is>
          <t>M</t>
        </is>
      </c>
      <c r="AU430" s="1" t="inlineStr">
        <is>
          <t>2</t>
        </is>
      </c>
      <c r="AY430" s="1" t="inlineStr">
        <is>
          <t>ROZPOCET</t>
        </is>
      </c>
      <c r="BE430" s="31">
        <f>IF(N430="základná",J430,0)</f>
        <v/>
      </c>
      <c r="BF430" s="31">
        <f>IF(N430="znížená",J430,0)</f>
        <v/>
      </c>
      <c r="BG430" s="31">
        <f>IF(N430="zákl. prenesená",J430,0)</f>
        <v/>
      </c>
      <c r="BH430" s="31">
        <f>IF(N430="zníž. prenesená",J430,0)</f>
        <v/>
      </c>
      <c r="BI430" s="31">
        <f>IF(N430="nulová",J430,0)</f>
        <v/>
      </c>
      <c r="BJ430" s="1" t="inlineStr">
        <is>
          <t>2</t>
        </is>
      </c>
      <c r="BK430" s="31">
        <f>ROUND(I430*H430,2)</f>
        <v/>
      </c>
      <c r="BL430" s="1" t="inlineStr">
        <is>
          <t>16</t>
        </is>
      </c>
      <c r="BM430" s="1" t="inlineStr">
        <is>
          <t>-1422474742</t>
        </is>
      </c>
    </row>
    <row r="431">
      <c r="D431" s="79" t="inlineStr">
        <is>
          <t>VV</t>
        </is>
      </c>
      <c r="F431" s="80" t="inlineStr">
        <is>
          <t>27 bytov + 11 nebytových priestorov (kuchynská jednotka KJ) = 38</t>
        </is>
      </c>
      <c r="H431" s="101" t="n">
        <v>38</v>
      </c>
      <c r="AT431" s="1" t="inlineStr">
        <is>
          <t>VV</t>
        </is>
      </c>
      <c r="AU431" s="1" t="inlineStr">
        <is>
          <t>2</t>
        </is>
      </c>
      <c r="AV431" s="2" t="inlineStr">
        <is>
          <t>2</t>
        </is>
      </c>
      <c r="AW431" s="2" t="inlineStr">
        <is>
          <t>True</t>
        </is>
      </c>
      <c r="AX431" s="2" t="inlineStr">
        <is>
          <t>1</t>
        </is>
      </c>
      <c r="AY431" s="1" t="inlineStr">
        <is>
          <t>ROZPOCET</t>
        </is>
      </c>
    </row>
    <row r="432" ht="24" customHeight="1">
      <c r="C432" s="72" t="inlineStr">
        <is>
          <t>122</t>
        </is>
      </c>
      <c r="D432" s="72" t="inlineStr">
        <is>
          <t>K</t>
        </is>
      </c>
      <c r="E432" s="73" t="inlineStr">
        <is>
          <t>725319113.S</t>
        </is>
      </c>
      <c r="F432" s="74" t="inlineStr">
        <is>
          <t>Montáž kuchynského drezu jednoduchého, hranatého s rozmerom do 800x600 mm, bez výtokových armatúr</t>
        </is>
      </c>
      <c r="G432" s="75" t="inlineStr">
        <is>
          <t>ks</t>
        </is>
      </c>
      <c r="H432" s="100" t="n">
        <v>38</v>
      </c>
      <c r="I432" s="77" t="n">
        <v>24.04</v>
      </c>
      <c r="J432" s="77">
        <f>ROUND(I432*H432,2)</f>
        <v/>
      </c>
      <c r="K432" s="78" t="inlineStr">
        <is>
          <t>CENEKON 2026/02</t>
        </is>
      </c>
      <c r="N432" s="46" t="inlineStr">
        <is>
          <t>základná</t>
        </is>
      </c>
      <c r="O432" s="98" t="n">
        <v>0</v>
      </c>
      <c r="P432" s="98">
        <f>O432*H432</f>
        <v/>
      </c>
      <c r="Q432" s="98" t="n">
        <v>0.00066</v>
      </c>
      <c r="R432" s="98">
        <f>Q432*H432</f>
        <v/>
      </c>
      <c r="S432" s="98" t="n">
        <v>0</v>
      </c>
      <c r="T432" s="98">
        <f>S432*H432</f>
        <v/>
      </c>
      <c r="AR432" s="1" t="inlineStr">
        <is>
          <t>16</t>
        </is>
      </c>
      <c r="AT432" s="1" t="inlineStr">
        <is>
          <t>K</t>
        </is>
      </c>
      <c r="AU432" s="1" t="inlineStr">
        <is>
          <t>2</t>
        </is>
      </c>
      <c r="AY432" s="1" t="inlineStr">
        <is>
          <t>ROZPOCET</t>
        </is>
      </c>
      <c r="BE432" s="31">
        <f>IF(N432="základná",J432,0)</f>
        <v/>
      </c>
      <c r="BF432" s="31">
        <f>IF(N432="znížená",J432,0)</f>
        <v/>
      </c>
      <c r="BG432" s="31">
        <f>IF(N432="zákl. prenesená",J432,0)</f>
        <v/>
      </c>
      <c r="BH432" s="31">
        <f>IF(N432="zníž. prenesená",J432,0)</f>
        <v/>
      </c>
      <c r="BI432" s="31">
        <f>IF(N432="nulová",J432,0)</f>
        <v/>
      </c>
      <c r="BJ432" s="1" t="inlineStr">
        <is>
          <t>2</t>
        </is>
      </c>
      <c r="BK432" s="31">
        <f>ROUND(I432*H432,2)</f>
        <v/>
      </c>
      <c r="BL432" s="1" t="inlineStr">
        <is>
          <t>16</t>
        </is>
      </c>
      <c r="BM432" s="1" t="inlineStr">
        <is>
          <t>800826392</t>
        </is>
      </c>
    </row>
    <row r="433">
      <c r="D433" s="79" t="inlineStr">
        <is>
          <t>VV</t>
        </is>
      </c>
      <c r="F433" s="80" t="inlineStr">
        <is>
          <t>zhodné s počtom kuchynských drezov = 38 ks</t>
        </is>
      </c>
      <c r="H433" s="101" t="n">
        <v>38</v>
      </c>
      <c r="AT433" s="1" t="inlineStr">
        <is>
          <t>VV</t>
        </is>
      </c>
      <c r="AU433" s="1" t="inlineStr">
        <is>
          <t>2</t>
        </is>
      </c>
      <c r="AV433" s="2" t="inlineStr">
        <is>
          <t>2</t>
        </is>
      </c>
      <c r="AW433" s="2" t="inlineStr">
        <is>
          <t>True</t>
        </is>
      </c>
      <c r="AX433" s="2" t="inlineStr">
        <is>
          <t>1</t>
        </is>
      </c>
      <c r="AY433" s="1" t="inlineStr">
        <is>
          <t>ROZPOCET</t>
        </is>
      </c>
    </row>
    <row r="434" ht="24" customHeight="1">
      <c r="C434" s="82" t="inlineStr">
        <is>
          <t>123</t>
        </is>
      </c>
      <c r="D434" s="82" t="inlineStr">
        <is>
          <t>M</t>
        </is>
      </c>
      <c r="E434" s="83" t="inlineStr">
        <is>
          <t>551190007200.S</t>
        </is>
      </c>
      <c r="F434" s="84" t="inlineStr">
        <is>
          <t>Kompletizačný set so zápachovou uzávierkou pre pripojenie práčky a umývačky riadu</t>
        </is>
      </c>
      <c r="G434" s="85" t="inlineStr">
        <is>
          <t>ks</t>
        </is>
      </c>
      <c r="H434" s="102" t="n">
        <v>54</v>
      </c>
      <c r="I434" s="87" t="n">
        <v>24.53</v>
      </c>
      <c r="J434" s="87">
        <f>ROUND(I434*H434,2)</f>
        <v/>
      </c>
      <c r="K434" s="88" t="inlineStr">
        <is>
          <t>CENEKON 2026/02</t>
        </is>
      </c>
      <c r="N434" s="46" t="inlineStr">
        <is>
          <t>základná</t>
        </is>
      </c>
      <c r="O434" s="98" t="n">
        <v>0</v>
      </c>
      <c r="P434" s="98">
        <f>O434*H434</f>
        <v/>
      </c>
      <c r="Q434" s="98" t="n">
        <v>0.00026</v>
      </c>
      <c r="R434" s="98">
        <f>Q434*H434</f>
        <v/>
      </c>
      <c r="S434" s="98" t="n">
        <v>0</v>
      </c>
      <c r="T434" s="98">
        <f>S434*H434</f>
        <v/>
      </c>
      <c r="AR434" s="1" t="inlineStr">
        <is>
          <t>32</t>
        </is>
      </c>
      <c r="AT434" s="1" t="inlineStr">
        <is>
          <t>M</t>
        </is>
      </c>
      <c r="AU434" s="1" t="inlineStr">
        <is>
          <t>2</t>
        </is>
      </c>
      <c r="AY434" s="1" t="inlineStr">
        <is>
          <t>ROZPOCET</t>
        </is>
      </c>
      <c r="BE434" s="31">
        <f>IF(N434="základná",J434,0)</f>
        <v/>
      </c>
      <c r="BF434" s="31">
        <f>IF(N434="znížená",J434,0)</f>
        <v/>
      </c>
      <c r="BG434" s="31">
        <f>IF(N434="zákl. prenesená",J434,0)</f>
        <v/>
      </c>
      <c r="BH434" s="31">
        <f>IF(N434="zníž. prenesená",J434,0)</f>
        <v/>
      </c>
      <c r="BI434" s="31">
        <f>IF(N434="nulová",J434,0)</f>
        <v/>
      </c>
      <c r="BJ434" s="1" t="inlineStr">
        <is>
          <t>2</t>
        </is>
      </c>
      <c r="BK434" s="31">
        <f>ROUND(I434*H434,2)</f>
        <v/>
      </c>
      <c r="BL434" s="1" t="inlineStr">
        <is>
          <t>16</t>
        </is>
      </c>
      <c r="BM434" s="1" t="inlineStr">
        <is>
          <t>828455183</t>
        </is>
      </c>
    </row>
    <row r="435">
      <c r="D435" s="79" t="inlineStr">
        <is>
          <t>VV</t>
        </is>
      </c>
      <c r="F435" s="80" t="inlineStr">
        <is>
          <t>27 práčok + 27 umývačiek riadu v bytoch = 54</t>
        </is>
      </c>
      <c r="H435" s="101" t="n">
        <v>54</v>
      </c>
      <c r="AT435" s="1" t="inlineStr">
        <is>
          <t>VV</t>
        </is>
      </c>
      <c r="AU435" s="1" t="inlineStr">
        <is>
          <t>2</t>
        </is>
      </c>
      <c r="AV435" s="2" t="inlineStr">
        <is>
          <t>2</t>
        </is>
      </c>
      <c r="AW435" s="2" t="inlineStr">
        <is>
          <t>True</t>
        </is>
      </c>
      <c r="AX435" s="2" t="inlineStr">
        <is>
          <t>1</t>
        </is>
      </c>
      <c r="AY435" s="1" t="inlineStr">
        <is>
          <t>ROZPOCET</t>
        </is>
      </c>
    </row>
    <row r="436" ht="36" customHeight="1">
      <c r="C436" s="72" t="inlineStr">
        <is>
          <t>124</t>
        </is>
      </c>
      <c r="D436" s="72" t="inlineStr">
        <is>
          <t>K</t>
        </is>
      </c>
      <c r="E436" s="73" t="inlineStr">
        <is>
          <t>725869320.S</t>
        </is>
      </c>
      <c r="F436" s="74" t="inlineStr">
        <is>
          <t>Montáž zápachovej uzávierky pre zariaďovacie predmety, pračkovej do D 40 mm - pripojenie práčok a umývačiek</t>
        </is>
      </c>
      <c r="G436" s="75" t="inlineStr">
        <is>
          <t>ks</t>
        </is>
      </c>
      <c r="H436" s="100" t="n">
        <v>54</v>
      </c>
      <c r="I436" s="77" t="n">
        <v>9.9</v>
      </c>
      <c r="J436" s="77">
        <f>ROUND(I436*H436,2)</f>
        <v/>
      </c>
      <c r="K436" s="78" t="inlineStr">
        <is>
          <t>CENEKON 2026/02</t>
        </is>
      </c>
      <c r="N436" s="46" t="inlineStr">
        <is>
          <t>základná</t>
        </is>
      </c>
      <c r="O436" s="98" t="n">
        <v>0</v>
      </c>
      <c r="P436" s="98">
        <f>O436*H436</f>
        <v/>
      </c>
      <c r="Q436" s="98" t="n">
        <v>0</v>
      </c>
      <c r="R436" s="98">
        <f>Q436*H436</f>
        <v/>
      </c>
      <c r="S436" s="98" t="n">
        <v>0</v>
      </c>
      <c r="T436" s="98">
        <f>S436*H436</f>
        <v/>
      </c>
      <c r="AR436" s="1" t="inlineStr">
        <is>
          <t>16</t>
        </is>
      </c>
      <c r="AT436" s="1" t="inlineStr">
        <is>
          <t>K</t>
        </is>
      </c>
      <c r="AU436" s="1" t="inlineStr">
        <is>
          <t>2</t>
        </is>
      </c>
      <c r="AY436" s="1" t="inlineStr">
        <is>
          <t>ROZPOCET</t>
        </is>
      </c>
      <c r="BE436" s="31">
        <f>IF(N436="základná",J436,0)</f>
        <v/>
      </c>
      <c r="BF436" s="31">
        <f>IF(N436="znížená",J436,0)</f>
        <v/>
      </c>
      <c r="BG436" s="31">
        <f>IF(N436="zákl. prenesená",J436,0)</f>
        <v/>
      </c>
      <c r="BH436" s="31">
        <f>IF(N436="zníž. prenesená",J436,0)</f>
        <v/>
      </c>
      <c r="BI436" s="31">
        <f>IF(N436="nulová",J436,0)</f>
        <v/>
      </c>
      <c r="BJ436" s="1" t="inlineStr">
        <is>
          <t>2</t>
        </is>
      </c>
      <c r="BK436" s="31">
        <f>ROUND(I436*H436,2)</f>
        <v/>
      </c>
      <c r="BL436" s="1" t="inlineStr">
        <is>
          <t>16</t>
        </is>
      </c>
      <c r="BM436" s="1" t="inlineStr">
        <is>
          <t>-1164745043</t>
        </is>
      </c>
    </row>
    <row r="437">
      <c r="D437" s="79" t="inlineStr">
        <is>
          <t>VV</t>
        </is>
      </c>
      <c r="F437" s="80" t="inlineStr">
        <is>
          <t>27 bytov x 1 práčka + 27 bytov x 1 umývačka = 54 ks</t>
        </is>
      </c>
      <c r="H437" s="101" t="n">
        <v>54</v>
      </c>
      <c r="AT437" s="1" t="inlineStr">
        <is>
          <t>VV</t>
        </is>
      </c>
      <c r="AU437" s="1" t="inlineStr">
        <is>
          <t>2</t>
        </is>
      </c>
      <c r="AV437" s="2" t="inlineStr">
        <is>
          <t>2</t>
        </is>
      </c>
      <c r="AW437" s="2" t="inlineStr">
        <is>
          <t>True</t>
        </is>
      </c>
      <c r="AX437" s="2" t="inlineStr">
        <is>
          <t>1</t>
        </is>
      </c>
      <c r="AY437" s="1" t="inlineStr">
        <is>
          <t>ROZPOCET</t>
        </is>
      </c>
    </row>
    <row r="438" ht="24" customHeight="1">
      <c r="C438" s="72" t="inlineStr">
        <is>
          <t>125</t>
        </is>
      </c>
      <c r="D438" s="72" t="inlineStr">
        <is>
          <t>K</t>
        </is>
      </c>
      <c r="E438" s="73" t="inlineStr">
        <is>
          <t>725819401.S</t>
        </is>
      </c>
      <c r="F438" s="74" t="inlineStr">
        <is>
          <t>Montáž ventilu rohového s pripojovacou rúrkou G 1/2 - pripojenie práčok a umývačiek</t>
        </is>
      </c>
      <c r="G438" s="75" t="inlineStr">
        <is>
          <t>ks</t>
        </is>
      </c>
      <c r="H438" s="100" t="n">
        <v>54</v>
      </c>
      <c r="I438" s="77" t="n">
        <v>8.16</v>
      </c>
      <c r="J438" s="77">
        <f>ROUND(I438*H438,2)</f>
        <v/>
      </c>
      <c r="K438" s="78" t="inlineStr">
        <is>
          <t>CENEKON 2026/02</t>
        </is>
      </c>
      <c r="N438" s="46" t="inlineStr">
        <is>
          <t>základná</t>
        </is>
      </c>
      <c r="O438" s="98" t="n">
        <v>0</v>
      </c>
      <c r="P438" s="98">
        <f>O438*H438</f>
        <v/>
      </c>
      <c r="Q438" s="98" t="n">
        <v>0</v>
      </c>
      <c r="R438" s="98">
        <f>Q438*H438</f>
        <v/>
      </c>
      <c r="S438" s="98" t="n">
        <v>0</v>
      </c>
      <c r="T438" s="98">
        <f>S438*H438</f>
        <v/>
      </c>
      <c r="AR438" s="1" t="inlineStr">
        <is>
          <t>16</t>
        </is>
      </c>
      <c r="AT438" s="1" t="inlineStr">
        <is>
          <t>K</t>
        </is>
      </c>
      <c r="AU438" s="1" t="inlineStr">
        <is>
          <t>2</t>
        </is>
      </c>
      <c r="AY438" s="1" t="inlineStr">
        <is>
          <t>ROZPOCET</t>
        </is>
      </c>
      <c r="BE438" s="31">
        <f>IF(N438="základná",J438,0)</f>
        <v/>
      </c>
      <c r="BF438" s="31">
        <f>IF(N438="znížená",J438,0)</f>
        <v/>
      </c>
      <c r="BG438" s="31">
        <f>IF(N438="zákl. prenesená",J438,0)</f>
        <v/>
      </c>
      <c r="BH438" s="31">
        <f>IF(N438="zníž. prenesená",J438,0)</f>
        <v/>
      </c>
      <c r="BI438" s="31">
        <f>IF(N438="nulová",J438,0)</f>
        <v/>
      </c>
      <c r="BJ438" s="1" t="inlineStr">
        <is>
          <t>2</t>
        </is>
      </c>
      <c r="BK438" s="31">
        <f>ROUND(I438*H438,2)</f>
        <v/>
      </c>
      <c r="BL438" s="1" t="inlineStr">
        <is>
          <t>16</t>
        </is>
      </c>
      <c r="BM438" s="1" t="inlineStr">
        <is>
          <t>843798623</t>
        </is>
      </c>
    </row>
    <row r="439">
      <c r="D439" s="79" t="inlineStr">
        <is>
          <t>VV</t>
        </is>
      </c>
      <c r="F439" s="80" t="inlineStr">
        <is>
          <t>27 práčok + 27 umývačiek = 54 ks</t>
        </is>
      </c>
      <c r="H439" s="101" t="n">
        <v>54</v>
      </c>
      <c r="AT439" s="1" t="inlineStr">
        <is>
          <t>VV</t>
        </is>
      </c>
      <c r="AU439" s="1" t="inlineStr">
        <is>
          <t>2</t>
        </is>
      </c>
      <c r="AV439" s="2" t="inlineStr">
        <is>
          <t>2</t>
        </is>
      </c>
      <c r="AW439" s="2" t="inlineStr">
        <is>
          <t>True</t>
        </is>
      </c>
      <c r="AX439" s="2" t="inlineStr">
        <is>
          <t>1</t>
        </is>
      </c>
      <c r="AY439" s="1" t="inlineStr">
        <is>
          <t>ROZPOCET</t>
        </is>
      </c>
    </row>
    <row r="440" ht="24" customHeight="1">
      <c r="C440" s="82" t="inlineStr">
        <is>
          <t>126</t>
        </is>
      </c>
      <c r="D440" s="82" t="inlineStr">
        <is>
          <t>M</t>
        </is>
      </c>
      <c r="E440" s="83" t="inlineStr">
        <is>
          <t>551110020100.S</t>
        </is>
      </c>
      <c r="F440" s="84" t="inlineStr">
        <is>
          <t>Guľový ventil rohový 1/2" - 3/8" s filtrom, chrómovaná mosadz - pripojenie práčok a umývačiek</t>
        </is>
      </c>
      <c r="G440" s="85" t="inlineStr">
        <is>
          <t>ks</t>
        </is>
      </c>
      <c r="H440" s="102" t="n">
        <v>54</v>
      </c>
      <c r="I440" s="87" t="n">
        <v>11.53</v>
      </c>
      <c r="J440" s="87">
        <f>ROUND(I440*H440,2)</f>
        <v/>
      </c>
      <c r="K440" s="88" t="inlineStr">
        <is>
          <t>CENEKON 2026/02</t>
        </is>
      </c>
      <c r="N440" s="46" t="inlineStr">
        <is>
          <t>základná</t>
        </is>
      </c>
      <c r="O440" s="98" t="n">
        <v>0</v>
      </c>
      <c r="P440" s="98">
        <f>O440*H440</f>
        <v/>
      </c>
      <c r="Q440" s="98" t="n">
        <v>0.00024</v>
      </c>
      <c r="R440" s="98">
        <f>Q440*H440</f>
        <v/>
      </c>
      <c r="S440" s="98" t="n">
        <v>0</v>
      </c>
      <c r="T440" s="98">
        <f>S440*H440</f>
        <v/>
      </c>
      <c r="AR440" s="1" t="inlineStr">
        <is>
          <t>32</t>
        </is>
      </c>
      <c r="AT440" s="1" t="inlineStr">
        <is>
          <t>M</t>
        </is>
      </c>
      <c r="AU440" s="1" t="inlineStr">
        <is>
          <t>2</t>
        </is>
      </c>
      <c r="AY440" s="1" t="inlineStr">
        <is>
          <t>ROZPOCET</t>
        </is>
      </c>
      <c r="BE440" s="31">
        <f>IF(N440="základná",J440,0)</f>
        <v/>
      </c>
      <c r="BF440" s="31">
        <f>IF(N440="znížená",J440,0)</f>
        <v/>
      </c>
      <c r="BG440" s="31">
        <f>IF(N440="zákl. prenesená",J440,0)</f>
        <v/>
      </c>
      <c r="BH440" s="31">
        <f>IF(N440="zníž. prenesená",J440,0)</f>
        <v/>
      </c>
      <c r="BI440" s="31">
        <f>IF(N440="nulová",J440,0)</f>
        <v/>
      </c>
      <c r="BJ440" s="1" t="inlineStr">
        <is>
          <t>2</t>
        </is>
      </c>
      <c r="BK440" s="31">
        <f>ROUND(I440*H440,2)</f>
        <v/>
      </c>
      <c r="BL440" s="1" t="inlineStr">
        <is>
          <t>16</t>
        </is>
      </c>
      <c r="BM440" s="1" t="inlineStr">
        <is>
          <t>-402255410</t>
        </is>
      </c>
    </row>
    <row r="441">
      <c r="D441" s="79" t="inlineStr">
        <is>
          <t>VV</t>
        </is>
      </c>
      <c r="F441" s="80" t="inlineStr">
        <is>
          <t>dodávka k montážnej položke P-235c = 54 ks</t>
        </is>
      </c>
      <c r="H441" s="101" t="n">
        <v>54</v>
      </c>
      <c r="AT441" s="1" t="inlineStr">
        <is>
          <t>VV</t>
        </is>
      </c>
      <c r="AU441" s="1" t="inlineStr">
        <is>
          <t>2</t>
        </is>
      </c>
      <c r="AV441" s="2" t="inlineStr">
        <is>
          <t>2</t>
        </is>
      </c>
      <c r="AW441" s="2" t="inlineStr">
        <is>
          <t>True</t>
        </is>
      </c>
      <c r="AX441" s="2" t="inlineStr">
        <is>
          <t>1</t>
        </is>
      </c>
      <c r="AY441" s="1" t="inlineStr">
        <is>
          <t>ROZPOCET</t>
        </is>
      </c>
    </row>
    <row r="442" ht="24" customHeight="1">
      <c r="C442" s="82" t="inlineStr">
        <is>
          <t>127</t>
        </is>
      </c>
      <c r="D442" s="82" t="inlineStr">
        <is>
          <t>M</t>
        </is>
      </c>
      <c r="E442" s="83" t="inlineStr">
        <is>
          <t>551720000400.S</t>
        </is>
      </c>
      <c r="F442" s="84" t="inlineStr">
        <is>
          <t>Pisoár keramický s automatickým infračerveným splachovačom</t>
        </is>
      </c>
      <c r="G442" s="85" t="inlineStr">
        <is>
          <t>ks</t>
        </is>
      </c>
      <c r="H442" s="102" t="n">
        <v>2</v>
      </c>
      <c r="I442" s="87" t="n">
        <v>453.46</v>
      </c>
      <c r="J442" s="87">
        <f>ROUND(I442*H442,2)</f>
        <v/>
      </c>
      <c r="K442" s="88" t="inlineStr">
        <is>
          <t>CENEKON 2026/02</t>
        </is>
      </c>
      <c r="N442" s="46" t="inlineStr">
        <is>
          <t>základná</t>
        </is>
      </c>
      <c r="O442" s="98" t="n">
        <v>0</v>
      </c>
      <c r="P442" s="98">
        <f>O442*H442</f>
        <v/>
      </c>
      <c r="Q442" s="98" t="n">
        <v>0.00409</v>
      </c>
      <c r="R442" s="98">
        <f>Q442*H442</f>
        <v/>
      </c>
      <c r="S442" s="98" t="n">
        <v>0</v>
      </c>
      <c r="T442" s="98">
        <f>S442*H442</f>
        <v/>
      </c>
      <c r="AR442" s="1" t="inlineStr">
        <is>
          <t>32</t>
        </is>
      </c>
      <c r="AT442" s="1" t="inlineStr">
        <is>
          <t>M</t>
        </is>
      </c>
      <c r="AU442" s="1" t="inlineStr">
        <is>
          <t>2</t>
        </is>
      </c>
      <c r="AY442" s="1" t="inlineStr">
        <is>
          <t>ROZPOCET</t>
        </is>
      </c>
      <c r="BE442" s="31">
        <f>IF(N442="základná",J442,0)</f>
        <v/>
      </c>
      <c r="BF442" s="31">
        <f>IF(N442="znížená",J442,0)</f>
        <v/>
      </c>
      <c r="BG442" s="31">
        <f>IF(N442="zákl. prenesená",J442,0)</f>
        <v/>
      </c>
      <c r="BH442" s="31">
        <f>IF(N442="zníž. prenesená",J442,0)</f>
        <v/>
      </c>
      <c r="BI442" s="31">
        <f>IF(N442="nulová",J442,0)</f>
        <v/>
      </c>
      <c r="BJ442" s="1" t="inlineStr">
        <is>
          <t>2</t>
        </is>
      </c>
      <c r="BK442" s="31">
        <f>ROUND(I442*H442,2)</f>
        <v/>
      </c>
      <c r="BL442" s="1" t="inlineStr">
        <is>
          <t>16</t>
        </is>
      </c>
      <c r="BM442" s="1" t="inlineStr">
        <is>
          <t>1524140744</t>
        </is>
      </c>
    </row>
    <row r="443">
      <c r="D443" s="79" t="inlineStr">
        <is>
          <t>VV</t>
        </is>
      </c>
      <c r="F443" s="80" t="inlineStr">
        <is>
          <t>2 pisoáre v nebytovom priestore A podľa pôdorysu 1.NP</t>
        </is>
      </c>
      <c r="H443" s="101" t="n">
        <v>2</v>
      </c>
      <c r="AT443" s="1" t="inlineStr">
        <is>
          <t>VV</t>
        </is>
      </c>
      <c r="AU443" s="1" t="inlineStr">
        <is>
          <t>2</t>
        </is>
      </c>
      <c r="AV443" s="2" t="inlineStr">
        <is>
          <t>2</t>
        </is>
      </c>
      <c r="AW443" s="2" t="inlineStr">
        <is>
          <t>True</t>
        </is>
      </c>
      <c r="AX443" s="2" t="inlineStr">
        <is>
          <t>1</t>
        </is>
      </c>
      <c r="AY443" s="1" t="inlineStr">
        <is>
          <t>ROZPOCET</t>
        </is>
      </c>
    </row>
    <row r="444" ht="24" customHeight="1">
      <c r="C444" s="82" t="inlineStr">
        <is>
          <t>128</t>
        </is>
      </c>
      <c r="D444" s="82" t="inlineStr">
        <is>
          <t>M</t>
        </is>
      </c>
      <c r="E444" s="83" t="inlineStr">
        <is>
          <t>551450000600.S</t>
        </is>
      </c>
      <c r="F444" s="84" t="inlineStr">
        <is>
          <t>Batéria drezová stojanková páková</t>
        </is>
      </c>
      <c r="G444" s="85" t="inlineStr">
        <is>
          <t>ks</t>
        </is>
      </c>
      <c r="H444" s="102" t="n">
        <v>38</v>
      </c>
      <c r="I444" s="87" t="n">
        <v>65.15000000000001</v>
      </c>
      <c r="J444" s="87">
        <f>ROUND(I444*H444,2)</f>
        <v/>
      </c>
      <c r="K444" s="88" t="inlineStr">
        <is>
          <t>CENEKON 2026/02</t>
        </is>
      </c>
      <c r="N444" s="46" t="inlineStr">
        <is>
          <t>základná</t>
        </is>
      </c>
      <c r="O444" s="98" t="n">
        <v>0</v>
      </c>
      <c r="P444" s="98">
        <f>O444*H444</f>
        <v/>
      </c>
      <c r="Q444" s="98" t="n">
        <v>0.0013</v>
      </c>
      <c r="R444" s="98">
        <f>Q444*H444</f>
        <v/>
      </c>
      <c r="S444" s="98" t="n">
        <v>0</v>
      </c>
      <c r="T444" s="98">
        <f>S444*H444</f>
        <v/>
      </c>
      <c r="AR444" s="1" t="inlineStr">
        <is>
          <t>32</t>
        </is>
      </c>
      <c r="AT444" s="1" t="inlineStr">
        <is>
          <t>M</t>
        </is>
      </c>
      <c r="AU444" s="1" t="inlineStr">
        <is>
          <t>2</t>
        </is>
      </c>
      <c r="AY444" s="1" t="inlineStr">
        <is>
          <t>ROZPOCET</t>
        </is>
      </c>
      <c r="BE444" s="31">
        <f>IF(N444="základná",J444,0)</f>
        <v/>
      </c>
      <c r="BF444" s="31">
        <f>IF(N444="znížená",J444,0)</f>
        <v/>
      </c>
      <c r="BG444" s="31">
        <f>IF(N444="zákl. prenesená",J444,0)</f>
        <v/>
      </c>
      <c r="BH444" s="31">
        <f>IF(N444="zníž. prenesená",J444,0)</f>
        <v/>
      </c>
      <c r="BI444" s="31">
        <f>IF(N444="nulová",J444,0)</f>
        <v/>
      </c>
      <c r="BJ444" s="1" t="inlineStr">
        <is>
          <t>2</t>
        </is>
      </c>
      <c r="BK444" s="31">
        <f>ROUND(I444*H444,2)</f>
        <v/>
      </c>
      <c r="BL444" s="1" t="inlineStr">
        <is>
          <t>16</t>
        </is>
      </c>
      <c r="BM444" s="1" t="inlineStr">
        <is>
          <t>995547669</t>
        </is>
      </c>
    </row>
    <row r="445">
      <c r="D445" s="79" t="inlineStr">
        <is>
          <t>VV</t>
        </is>
      </c>
      <c r="F445" s="80" t="inlineStr">
        <is>
          <t>38 drezov podľa V-ZT-007</t>
        </is>
      </c>
      <c r="H445" s="101" t="n">
        <v>38</v>
      </c>
      <c r="AT445" s="1" t="inlineStr">
        <is>
          <t>VV</t>
        </is>
      </c>
      <c r="AU445" s="1" t="inlineStr">
        <is>
          <t>2</t>
        </is>
      </c>
      <c r="AV445" s="2" t="inlineStr">
        <is>
          <t>2</t>
        </is>
      </c>
      <c r="AW445" s="2" t="inlineStr">
        <is>
          <t>True</t>
        </is>
      </c>
      <c r="AX445" s="2" t="inlineStr">
        <is>
          <t>1</t>
        </is>
      </c>
      <c r="AY445" s="1" t="inlineStr">
        <is>
          <t>ROZPOCET</t>
        </is>
      </c>
    </row>
    <row r="446" ht="24" customHeight="1">
      <c r="C446" s="72" t="inlineStr">
        <is>
          <t>129</t>
        </is>
      </c>
      <c r="D446" s="72" t="inlineStr">
        <is>
          <t>K</t>
        </is>
      </c>
      <c r="E446" s="73" t="inlineStr">
        <is>
          <t>725129210.S</t>
        </is>
      </c>
      <c r="F446" s="74" t="inlineStr">
        <is>
          <t>Montáž pisoáru keramického s automatickým splachovaním</t>
        </is>
      </c>
      <c r="G446" s="75" t="inlineStr">
        <is>
          <t>ks</t>
        </is>
      </c>
      <c r="H446" s="100" t="n">
        <v>2</v>
      </c>
      <c r="I446" s="77" t="n">
        <v>20.19</v>
      </c>
      <c r="J446" s="77">
        <f>ROUND(I446*H446,2)</f>
        <v/>
      </c>
      <c r="K446" s="78" t="inlineStr">
        <is>
          <t>CENEKON 2026/02</t>
        </is>
      </c>
      <c r="N446" s="46" t="inlineStr">
        <is>
          <t>základná</t>
        </is>
      </c>
      <c r="O446" s="98" t="n">
        <v>0</v>
      </c>
      <c r="P446" s="98">
        <f>O446*H446</f>
        <v/>
      </c>
      <c r="Q446" s="98" t="n">
        <v>0</v>
      </c>
      <c r="R446" s="98">
        <f>Q446*H446</f>
        <v/>
      </c>
      <c r="S446" s="98" t="n">
        <v>0</v>
      </c>
      <c r="T446" s="98">
        <f>S446*H446</f>
        <v/>
      </c>
      <c r="AR446" s="1" t="inlineStr">
        <is>
          <t>16</t>
        </is>
      </c>
      <c r="AT446" s="1" t="inlineStr">
        <is>
          <t>K</t>
        </is>
      </c>
      <c r="AU446" s="1" t="inlineStr">
        <is>
          <t>2</t>
        </is>
      </c>
      <c r="AY446" s="1" t="inlineStr">
        <is>
          <t>ROZPOCET</t>
        </is>
      </c>
      <c r="BE446" s="31">
        <f>IF(N446="základná",J446,0)</f>
        <v/>
      </c>
      <c r="BF446" s="31">
        <f>IF(N446="znížená",J446,0)</f>
        <v/>
      </c>
      <c r="BG446" s="31">
        <f>IF(N446="zákl. prenesená",J446,0)</f>
        <v/>
      </c>
      <c r="BH446" s="31">
        <f>IF(N446="zníž. prenesená",J446,0)</f>
        <v/>
      </c>
      <c r="BI446" s="31">
        <f>IF(N446="nulová",J446,0)</f>
        <v/>
      </c>
      <c r="BJ446" s="1" t="inlineStr">
        <is>
          <t>2</t>
        </is>
      </c>
      <c r="BK446" s="31">
        <f>ROUND(I446*H446,2)</f>
        <v/>
      </c>
      <c r="BL446" s="1" t="inlineStr">
        <is>
          <t>16</t>
        </is>
      </c>
      <c r="BM446" s="1" t="inlineStr">
        <is>
          <t>-754593413</t>
        </is>
      </c>
    </row>
    <row r="447">
      <c r="D447" s="79" t="inlineStr">
        <is>
          <t>VV</t>
        </is>
      </c>
      <c r="F447" s="80" t="inlineStr">
        <is>
          <t>dodávka je: 2 pisoáre v nebytovom priestore A, množstvo prevzaté z montážnej položky: 2 ks</t>
        </is>
      </c>
      <c r="H447" s="101" t="n">
        <v>2</v>
      </c>
      <c r="AT447" s="1" t="inlineStr">
        <is>
          <t>VV</t>
        </is>
      </c>
      <c r="AU447" s="1" t="inlineStr">
        <is>
          <t>2</t>
        </is>
      </c>
      <c r="AV447" s="2" t="inlineStr">
        <is>
          <t>2</t>
        </is>
      </c>
      <c r="AW447" s="2" t="inlineStr">
        <is>
          <t>True</t>
        </is>
      </c>
      <c r="AX447" s="2" t="inlineStr">
        <is>
          <t>1</t>
        </is>
      </c>
      <c r="AY447" s="1" t="inlineStr">
        <is>
          <t>ROZPOCET</t>
        </is>
      </c>
    </row>
    <row r="448" ht="24" customHeight="1">
      <c r="C448" s="72" t="inlineStr">
        <is>
          <t>130</t>
        </is>
      </c>
      <c r="D448" s="72" t="inlineStr">
        <is>
          <t>K</t>
        </is>
      </c>
      <c r="E448" s="73" t="inlineStr">
        <is>
          <t>725869302.S</t>
        </is>
      </c>
      <c r="F448" s="74" t="inlineStr">
        <is>
          <t>Montáž zápachovej uzávierky pre zariaďovacie predmety do D 50 mm, podomietková - pisoáre</t>
        </is>
      </c>
      <c r="G448" s="75" t="inlineStr">
        <is>
          <t>ks</t>
        </is>
      </c>
      <c r="H448" s="100" t="n">
        <v>2</v>
      </c>
      <c r="I448" s="77" t="n">
        <v>13.71</v>
      </c>
      <c r="J448" s="77">
        <f>ROUND(I448*H448,2)</f>
        <v/>
      </c>
      <c r="K448" s="78" t="inlineStr">
        <is>
          <t>CENEKON 2026/02</t>
        </is>
      </c>
      <c r="N448" s="46" t="inlineStr">
        <is>
          <t>základná</t>
        </is>
      </c>
      <c r="O448" s="98" t="n">
        <v>0</v>
      </c>
      <c r="P448" s="98">
        <f>O448*H448</f>
        <v/>
      </c>
      <c r="Q448" s="98" t="n">
        <v>0</v>
      </c>
      <c r="R448" s="98">
        <f>Q448*H448</f>
        <v/>
      </c>
      <c r="S448" s="98" t="n">
        <v>0</v>
      </c>
      <c r="T448" s="98">
        <f>S448*H448</f>
        <v/>
      </c>
      <c r="AR448" s="1" t="inlineStr">
        <is>
          <t>16</t>
        </is>
      </c>
      <c r="AT448" s="1" t="inlineStr">
        <is>
          <t>K</t>
        </is>
      </c>
      <c r="AU448" s="1" t="inlineStr">
        <is>
          <t>2</t>
        </is>
      </c>
      <c r="AY448" s="1" t="inlineStr">
        <is>
          <t>ROZPOCET</t>
        </is>
      </c>
      <c r="BE448" s="31">
        <f>IF(N448="základná",J448,0)</f>
        <v/>
      </c>
      <c r="BF448" s="31">
        <f>IF(N448="znížená",J448,0)</f>
        <v/>
      </c>
      <c r="BG448" s="31">
        <f>IF(N448="zákl. prenesená",J448,0)</f>
        <v/>
      </c>
      <c r="BH448" s="31">
        <f>IF(N448="zníž. prenesená",J448,0)</f>
        <v/>
      </c>
      <c r="BI448" s="31">
        <f>IF(N448="nulová",J448,0)</f>
        <v/>
      </c>
      <c r="BJ448" s="1" t="inlineStr">
        <is>
          <t>2</t>
        </is>
      </c>
      <c r="BK448" s="31">
        <f>ROUND(I448*H448,2)</f>
        <v/>
      </c>
      <c r="BL448" s="1" t="inlineStr">
        <is>
          <t>16</t>
        </is>
      </c>
      <c r="BM448" s="1" t="inlineStr">
        <is>
          <t>1092413177</t>
        </is>
      </c>
    </row>
    <row r="449">
      <c r="D449" s="79" t="inlineStr">
        <is>
          <t>VV</t>
        </is>
      </c>
      <c r="F449" s="80" t="inlineStr">
        <is>
          <t>2 pisoáre v priestore A podľa V-ZT-007</t>
        </is>
      </c>
      <c r="H449" s="101" t="n">
        <v>2</v>
      </c>
      <c r="AT449" s="1" t="inlineStr">
        <is>
          <t>VV</t>
        </is>
      </c>
      <c r="AU449" s="1" t="inlineStr">
        <is>
          <t>2</t>
        </is>
      </c>
      <c r="AV449" s="2" t="inlineStr">
        <is>
          <t>2</t>
        </is>
      </c>
      <c r="AW449" s="2" t="inlineStr">
        <is>
          <t>True</t>
        </is>
      </c>
      <c r="AX449" s="2" t="inlineStr">
        <is>
          <t>1</t>
        </is>
      </c>
      <c r="AY449" s="1" t="inlineStr">
        <is>
          <t>ROZPOCET</t>
        </is>
      </c>
    </row>
    <row r="450" ht="24" customHeight="1">
      <c r="C450" s="82" t="inlineStr">
        <is>
          <t>131</t>
        </is>
      </c>
      <c r="D450" s="82" t="inlineStr">
        <is>
          <t>M</t>
        </is>
      </c>
      <c r="E450" s="83" t="inlineStr">
        <is>
          <t>551620010700.S</t>
        </is>
      </c>
      <c r="F450" s="84" t="inlineStr">
        <is>
          <t>Zápachová uzávierka - sifón pre pisoáre DN 32</t>
        </is>
      </c>
      <c r="G450" s="85" t="inlineStr">
        <is>
          <t>ks</t>
        </is>
      </c>
      <c r="H450" s="102" t="n">
        <v>2</v>
      </c>
      <c r="I450" s="87" t="n">
        <v>26.53</v>
      </c>
      <c r="J450" s="87">
        <f>ROUND(I450*H450,2)</f>
        <v/>
      </c>
      <c r="K450" s="88" t="inlineStr">
        <is>
          <t>CENEKON 2026/02</t>
        </is>
      </c>
      <c r="N450" s="46" t="inlineStr">
        <is>
          <t>základná</t>
        </is>
      </c>
      <c r="O450" s="98" t="n">
        <v>0</v>
      </c>
      <c r="P450" s="98">
        <f>O450*H450</f>
        <v/>
      </c>
      <c r="Q450" s="98" t="n">
        <v>0.00026</v>
      </c>
      <c r="R450" s="98">
        <f>Q450*H450</f>
        <v/>
      </c>
      <c r="S450" s="98" t="n">
        <v>0</v>
      </c>
      <c r="T450" s="98">
        <f>S450*H450</f>
        <v/>
      </c>
      <c r="AR450" s="1" t="inlineStr">
        <is>
          <t>32</t>
        </is>
      </c>
      <c r="AT450" s="1" t="inlineStr">
        <is>
          <t>M</t>
        </is>
      </c>
      <c r="AU450" s="1" t="inlineStr">
        <is>
          <t>2</t>
        </is>
      </c>
      <c r="AY450" s="1" t="inlineStr">
        <is>
          <t>ROZPOCET</t>
        </is>
      </c>
      <c r="BE450" s="31">
        <f>IF(N450="základná",J450,0)</f>
        <v/>
      </c>
      <c r="BF450" s="31">
        <f>IF(N450="znížená",J450,0)</f>
        <v/>
      </c>
      <c r="BG450" s="31">
        <f>IF(N450="zákl. prenesená",J450,0)</f>
        <v/>
      </c>
      <c r="BH450" s="31">
        <f>IF(N450="zníž. prenesená",J450,0)</f>
        <v/>
      </c>
      <c r="BI450" s="31">
        <f>IF(N450="nulová",J450,0)</f>
        <v/>
      </c>
      <c r="BJ450" s="1" t="inlineStr">
        <is>
          <t>2</t>
        </is>
      </c>
      <c r="BK450" s="31">
        <f>ROUND(I450*H450,2)</f>
        <v/>
      </c>
      <c r="BL450" s="1" t="inlineStr">
        <is>
          <t>16</t>
        </is>
      </c>
      <c r="BM450" s="1" t="inlineStr">
        <is>
          <t>-1420701621</t>
        </is>
      </c>
    </row>
    <row r="451">
      <c r="D451" s="79" t="inlineStr">
        <is>
          <t>VV</t>
        </is>
      </c>
      <c r="F451" s="80" t="inlineStr">
        <is>
          <t>dodávka k montážnej položke P-236c = 2 ks</t>
        </is>
      </c>
      <c r="H451" s="101" t="n">
        <v>2</v>
      </c>
      <c r="AT451" s="1" t="inlineStr">
        <is>
          <t>VV</t>
        </is>
      </c>
      <c r="AU451" s="1" t="inlineStr">
        <is>
          <t>2</t>
        </is>
      </c>
      <c r="AV451" s="2" t="inlineStr">
        <is>
          <t>2</t>
        </is>
      </c>
      <c r="AW451" s="2" t="inlineStr">
        <is>
          <t>True</t>
        </is>
      </c>
      <c r="AX451" s="2" t="inlineStr">
        <is>
          <t>1</t>
        </is>
      </c>
      <c r="AY451" s="1" t="inlineStr">
        <is>
          <t>ROZPOCET</t>
        </is>
      </c>
    </row>
    <row r="452" ht="24" customHeight="1">
      <c r="C452" s="72" t="inlineStr">
        <is>
          <t>132</t>
        </is>
      </c>
      <c r="D452" s="72" t="inlineStr">
        <is>
          <t>K</t>
        </is>
      </c>
      <c r="E452" s="73" t="inlineStr">
        <is>
          <t>725291112.S</t>
        </is>
      </c>
      <c r="F452" s="74" t="inlineStr">
        <is>
          <t>Montáž záchodového sedadla s poklopom</t>
        </is>
      </c>
      <c r="G452" s="75" t="inlineStr">
        <is>
          <t>ks</t>
        </is>
      </c>
      <c r="H452" s="100" t="n">
        <v>49</v>
      </c>
      <c r="I452" s="77" t="n">
        <v>3.75</v>
      </c>
      <c r="J452" s="77">
        <f>ROUND(I452*H452,2)</f>
        <v/>
      </c>
      <c r="K452" s="78" t="inlineStr">
        <is>
          <t>CENEKON 2026/02</t>
        </is>
      </c>
      <c r="N452" s="46" t="inlineStr">
        <is>
          <t>základná</t>
        </is>
      </c>
      <c r="O452" s="98" t="n">
        <v>0</v>
      </c>
      <c r="P452" s="98">
        <f>O452*H452</f>
        <v/>
      </c>
      <c r="Q452" s="98" t="n">
        <v>0</v>
      </c>
      <c r="R452" s="98">
        <f>Q452*H452</f>
        <v/>
      </c>
      <c r="S452" s="98" t="n">
        <v>0</v>
      </c>
      <c r="T452" s="98">
        <f>S452*H452</f>
        <v/>
      </c>
      <c r="AR452" s="1" t="inlineStr">
        <is>
          <t>16</t>
        </is>
      </c>
      <c r="AT452" s="1" t="inlineStr">
        <is>
          <t>K</t>
        </is>
      </c>
      <c r="AU452" s="1" t="inlineStr">
        <is>
          <t>2</t>
        </is>
      </c>
      <c r="AY452" s="1" t="inlineStr">
        <is>
          <t>ROZPOCET</t>
        </is>
      </c>
      <c r="BE452" s="31">
        <f>IF(N452="základná",J452,0)</f>
        <v/>
      </c>
      <c r="BF452" s="31">
        <f>IF(N452="znížená",J452,0)</f>
        <v/>
      </c>
      <c r="BG452" s="31">
        <f>IF(N452="zákl. prenesená",J452,0)</f>
        <v/>
      </c>
      <c r="BH452" s="31">
        <f>IF(N452="zníž. prenesená",J452,0)</f>
        <v/>
      </c>
      <c r="BI452" s="31">
        <f>IF(N452="nulová",J452,0)</f>
        <v/>
      </c>
      <c r="BJ452" s="1" t="inlineStr">
        <is>
          <t>2</t>
        </is>
      </c>
      <c r="BK452" s="31">
        <f>ROUND(I452*H452,2)</f>
        <v/>
      </c>
      <c r="BL452" s="1" t="inlineStr">
        <is>
          <t>16</t>
        </is>
      </c>
      <c r="BM452" s="1" t="inlineStr">
        <is>
          <t>-1287130141</t>
        </is>
      </c>
    </row>
    <row r="453">
      <c r="D453" s="79" t="inlineStr">
        <is>
          <t>VV</t>
        </is>
      </c>
      <c r="F453" s="80" t="inlineStr">
        <is>
          <t>49 záchodových mís podľa V-ZT-007</t>
        </is>
      </c>
      <c r="H453" s="101" t="n">
        <v>49</v>
      </c>
      <c r="AT453" s="1" t="inlineStr">
        <is>
          <t>VV</t>
        </is>
      </c>
      <c r="AU453" s="1" t="inlineStr">
        <is>
          <t>2</t>
        </is>
      </c>
      <c r="AV453" s="2" t="inlineStr">
        <is>
          <t>2</t>
        </is>
      </c>
      <c r="AW453" s="2" t="inlineStr">
        <is>
          <t>True</t>
        </is>
      </c>
      <c r="AX453" s="2" t="inlineStr">
        <is>
          <t>1</t>
        </is>
      </c>
      <c r="AY453" s="1" t="inlineStr">
        <is>
          <t>ROZPOCET</t>
        </is>
      </c>
    </row>
    <row r="454" ht="24" customHeight="1">
      <c r="C454" s="82" t="inlineStr">
        <is>
          <t>133</t>
        </is>
      </c>
      <c r="D454" s="82" t="inlineStr">
        <is>
          <t>M</t>
        </is>
      </c>
      <c r="E454" s="83" t="inlineStr">
        <is>
          <t>55183787</t>
        </is>
      </c>
      <c r="F454" s="84" t="inlineStr">
        <is>
          <t>WC sedátko duroplast biele s pántami</t>
        </is>
      </c>
      <c r="G454" s="85" t="inlineStr">
        <is>
          <t>ks</t>
        </is>
      </c>
      <c r="H454" s="102" t="n">
        <v>49</v>
      </c>
      <c r="I454" s="87" t="n">
        <v>21.13</v>
      </c>
      <c r="J454" s="87">
        <f>ROUND(I454*H454,2)</f>
        <v/>
      </c>
      <c r="K454" s="88" t="inlineStr">
        <is>
          <t>CENEKON 2026/02</t>
        </is>
      </c>
      <c r="N454" s="46" t="inlineStr">
        <is>
          <t>základná</t>
        </is>
      </c>
      <c r="O454" s="98" t="n">
        <v>0</v>
      </c>
      <c r="P454" s="98">
        <f>O454*H454</f>
        <v/>
      </c>
      <c r="Q454" s="98" t="n">
        <v>0.0022</v>
      </c>
      <c r="R454" s="98">
        <f>Q454*H454</f>
        <v/>
      </c>
      <c r="S454" s="98" t="n">
        <v>0</v>
      </c>
      <c r="T454" s="98">
        <f>S454*H454</f>
        <v/>
      </c>
      <c r="AR454" s="1" t="inlineStr">
        <is>
          <t>32</t>
        </is>
      </c>
      <c r="AT454" s="1" t="inlineStr">
        <is>
          <t>M</t>
        </is>
      </c>
      <c r="AU454" s="1" t="inlineStr">
        <is>
          <t>2</t>
        </is>
      </c>
      <c r="AY454" s="1" t="inlineStr">
        <is>
          <t>ROZPOCET</t>
        </is>
      </c>
      <c r="BE454" s="31">
        <f>IF(N454="základná",J454,0)</f>
        <v/>
      </c>
      <c r="BF454" s="31">
        <f>IF(N454="znížená",J454,0)</f>
        <v/>
      </c>
      <c r="BG454" s="31">
        <f>IF(N454="zákl. prenesená",J454,0)</f>
        <v/>
      </c>
      <c r="BH454" s="31">
        <f>IF(N454="zníž. prenesená",J454,0)</f>
        <v/>
      </c>
      <c r="BI454" s="31">
        <f>IF(N454="nulová",J454,0)</f>
        <v/>
      </c>
      <c r="BJ454" s="1" t="inlineStr">
        <is>
          <t>2</t>
        </is>
      </c>
      <c r="BK454" s="31">
        <f>ROUND(I454*H454,2)</f>
        <v/>
      </c>
      <c r="BL454" s="1" t="inlineStr">
        <is>
          <t>16</t>
        </is>
      </c>
      <c r="BM454" s="1" t="inlineStr">
        <is>
          <t>2038728499</t>
        </is>
      </c>
    </row>
    <row r="455">
      <c r="D455" s="79" t="inlineStr">
        <is>
          <t>VV</t>
        </is>
      </c>
      <c r="F455" s="80" t="inlineStr">
        <is>
          <t>dodávka k montáži, množstvo prevzaté z montážnej položky: 49 ks</t>
        </is>
      </c>
      <c r="H455" s="101" t="n">
        <v>49</v>
      </c>
      <c r="AT455" s="1" t="inlineStr">
        <is>
          <t>VV</t>
        </is>
      </c>
      <c r="AU455" s="1" t="inlineStr">
        <is>
          <t>2</t>
        </is>
      </c>
      <c r="AV455" s="2" t="inlineStr">
        <is>
          <t>2</t>
        </is>
      </c>
      <c r="AW455" s="2" t="inlineStr">
        <is>
          <t>True</t>
        </is>
      </c>
      <c r="AX455" s="2" t="inlineStr">
        <is>
          <t>1</t>
        </is>
      </c>
      <c r="AY455" s="1" t="inlineStr">
        <is>
          <t>ROZPOCET</t>
        </is>
      </c>
    </row>
    <row r="456" ht="24" customHeight="1">
      <c r="C456" s="82" t="inlineStr">
        <is>
          <t>134</t>
        </is>
      </c>
      <c r="D456" s="82" t="inlineStr">
        <is>
          <t>M</t>
        </is>
      </c>
      <c r="E456" s="83" t="inlineStr">
        <is>
          <t>552380000200</t>
        </is>
      </c>
      <c r="F456" s="84" t="inlineStr">
        <is>
          <t>Ovládacie tlačidlo podomietkové pre dvojité splachovanie k montážnemu rámu závesného WC</t>
        </is>
      </c>
      <c r="G456" s="85" t="inlineStr">
        <is>
          <t>ks</t>
        </is>
      </c>
      <c r="H456" s="102" t="n">
        <v>49</v>
      </c>
      <c r="I456" s="87" t="n">
        <v>94.92</v>
      </c>
      <c r="J456" s="87">
        <f>ROUND(I456*H456,2)</f>
        <v/>
      </c>
      <c r="K456" s="88" t="inlineStr">
        <is>
          <t>CENEKON 2026/02</t>
        </is>
      </c>
      <c r="N456" s="46" t="inlineStr">
        <is>
          <t>základná</t>
        </is>
      </c>
      <c r="O456" s="98" t="n">
        <v>0</v>
      </c>
      <c r="P456" s="98">
        <f>O456*H456</f>
        <v/>
      </c>
      <c r="Q456" s="98" t="n">
        <v>0.00033</v>
      </c>
      <c r="R456" s="98">
        <f>Q456*H456</f>
        <v/>
      </c>
      <c r="S456" s="98" t="n">
        <v>0</v>
      </c>
      <c r="T456" s="98">
        <f>S456*H456</f>
        <v/>
      </c>
      <c r="AR456" s="1" t="inlineStr">
        <is>
          <t>32</t>
        </is>
      </c>
      <c r="AT456" s="1" t="inlineStr">
        <is>
          <t>M</t>
        </is>
      </c>
      <c r="AU456" s="1" t="inlineStr">
        <is>
          <t>2</t>
        </is>
      </c>
      <c r="AY456" s="1" t="inlineStr">
        <is>
          <t>ROZPOCET</t>
        </is>
      </c>
      <c r="BE456" s="31">
        <f>IF(N456="základná",J456,0)</f>
        <v/>
      </c>
      <c r="BF456" s="31">
        <f>IF(N456="znížená",J456,0)</f>
        <v/>
      </c>
      <c r="BG456" s="31">
        <f>IF(N456="zákl. prenesená",J456,0)</f>
        <v/>
      </c>
      <c r="BH456" s="31">
        <f>IF(N456="zníž. prenesená",J456,0)</f>
        <v/>
      </c>
      <c r="BI456" s="31">
        <f>IF(N456="nulová",J456,0)</f>
        <v/>
      </c>
      <c r="BJ456" s="1" t="inlineStr">
        <is>
          <t>2</t>
        </is>
      </c>
      <c r="BK456" s="31">
        <f>ROUND(I456*H456,2)</f>
        <v/>
      </c>
      <c r="BL456" s="1" t="inlineStr">
        <is>
          <t>16</t>
        </is>
      </c>
      <c r="BM456" s="1" t="inlineStr">
        <is>
          <t>-2030145772</t>
        </is>
      </c>
    </row>
    <row r="457">
      <c r="D457" s="79" t="inlineStr">
        <is>
          <t>VV</t>
        </is>
      </c>
      <c r="F457" s="80" t="inlineStr">
        <is>
          <t>1 tlačidlo na montážný rám x 49 = 49</t>
        </is>
      </c>
      <c r="H457" s="101" t="n">
        <v>49</v>
      </c>
      <c r="AT457" s="1" t="inlineStr">
        <is>
          <t>VV</t>
        </is>
      </c>
      <c r="AU457" s="1" t="inlineStr">
        <is>
          <t>2</t>
        </is>
      </c>
      <c r="AV457" s="2" t="inlineStr">
        <is>
          <t>2</t>
        </is>
      </c>
      <c r="AW457" s="2" t="inlineStr">
        <is>
          <t>True</t>
        </is>
      </c>
      <c r="AX457" s="2" t="inlineStr">
        <is>
          <t>1</t>
        </is>
      </c>
      <c r="AY457" s="1" t="inlineStr">
        <is>
          <t>ROZPOCET</t>
        </is>
      </c>
    </row>
    <row r="458" ht="24" customHeight="1">
      <c r="C458" s="72" t="inlineStr">
        <is>
          <t>135</t>
        </is>
      </c>
      <c r="D458" s="72" t="inlineStr">
        <is>
          <t>K</t>
        </is>
      </c>
      <c r="E458" s="73" t="inlineStr">
        <is>
          <t>725819401.S</t>
        </is>
      </c>
      <c r="F458" s="74" t="inlineStr">
        <is>
          <t>Montáž rohového ventilu s pripojovacou rúrkou G 1/2</t>
        </is>
      </c>
      <c r="G458" s="75" t="inlineStr">
        <is>
          <t>ks</t>
        </is>
      </c>
      <c r="H458" s="100" t="n">
        <v>147</v>
      </c>
      <c r="I458" s="77" t="n">
        <v>8.16</v>
      </c>
      <c r="J458" s="77">
        <f>ROUND(I458*H458,2)</f>
        <v/>
      </c>
      <c r="K458" s="78" t="inlineStr">
        <is>
          <t>CENEKON 2026/02</t>
        </is>
      </c>
      <c r="N458" s="46" t="inlineStr">
        <is>
          <t>základná</t>
        </is>
      </c>
      <c r="O458" s="98" t="n">
        <v>0</v>
      </c>
      <c r="P458" s="98">
        <f>O458*H458</f>
        <v/>
      </c>
      <c r="Q458" s="98" t="n">
        <v>8.000000000000001e-05</v>
      </c>
      <c r="R458" s="98">
        <f>Q458*H458</f>
        <v/>
      </c>
      <c r="S458" s="98" t="n">
        <v>0</v>
      </c>
      <c r="T458" s="98">
        <f>S458*H458</f>
        <v/>
      </c>
      <c r="AR458" s="1" t="inlineStr">
        <is>
          <t>16</t>
        </is>
      </c>
      <c r="AT458" s="1" t="inlineStr">
        <is>
          <t>K</t>
        </is>
      </c>
      <c r="AU458" s="1" t="inlineStr">
        <is>
          <t>2</t>
        </is>
      </c>
      <c r="AY458" s="1" t="inlineStr">
        <is>
          <t>ROZPOCET</t>
        </is>
      </c>
      <c r="BE458" s="31">
        <f>IF(N458="základná",J458,0)</f>
        <v/>
      </c>
      <c r="BF458" s="31">
        <f>IF(N458="znížená",J458,0)</f>
        <v/>
      </c>
      <c r="BG458" s="31">
        <f>IF(N458="zákl. prenesená",J458,0)</f>
        <v/>
      </c>
      <c r="BH458" s="31">
        <f>IF(N458="zníž. prenesená",J458,0)</f>
        <v/>
      </c>
      <c r="BI458" s="31">
        <f>IF(N458="nulová",J458,0)</f>
        <v/>
      </c>
      <c r="BJ458" s="1" t="inlineStr">
        <is>
          <t>2</t>
        </is>
      </c>
      <c r="BK458" s="31">
        <f>ROUND(I458*H458,2)</f>
        <v/>
      </c>
      <c r="BL458" s="1" t="inlineStr">
        <is>
          <t>16</t>
        </is>
      </c>
      <c r="BM458" s="1" t="inlineStr">
        <is>
          <t>-334749223</t>
        </is>
      </c>
    </row>
    <row r="459">
      <c r="D459" s="79" t="inlineStr">
        <is>
          <t>VV</t>
        </is>
      </c>
      <c r="F459" s="80" t="inlineStr">
        <is>
          <t>umývadlá 49 x 2 ventily (studená a teplá voda) = 98</t>
        </is>
      </c>
      <c r="H459" s="101" t="n">
        <v>98</v>
      </c>
      <c r="AT459" s="1" t="inlineStr">
        <is>
          <t>VV</t>
        </is>
      </c>
      <c r="AU459" s="1" t="inlineStr">
        <is>
          <t>2</t>
        </is>
      </c>
      <c r="AV459" s="2" t="inlineStr">
        <is>
          <t>2</t>
        </is>
      </c>
      <c r="AW459" s="2" t="inlineStr">
        <is>
          <t>True</t>
        </is>
      </c>
      <c r="AX459" s="2" t="inlineStr">
        <is>
          <t>0</t>
        </is>
      </c>
      <c r="AY459" s="1" t="inlineStr">
        <is>
          <t>ROZPOCET</t>
        </is>
      </c>
    </row>
    <row r="460">
      <c r="D460" s="79" t="inlineStr">
        <is>
          <t>VV</t>
        </is>
      </c>
      <c r="F460" s="80" t="inlineStr">
        <is>
          <t>záchodové misy 49 x 1 ventil = 49</t>
        </is>
      </c>
      <c r="H460" s="101" t="n">
        <v>49</v>
      </c>
      <c r="AT460" s="1" t="inlineStr">
        <is>
          <t>VV</t>
        </is>
      </c>
      <c r="AU460" s="1" t="inlineStr">
        <is>
          <t>2</t>
        </is>
      </c>
      <c r="AV460" s="2" t="inlineStr">
        <is>
          <t>2</t>
        </is>
      </c>
      <c r="AW460" s="2" t="inlineStr">
        <is>
          <t>True</t>
        </is>
      </c>
      <c r="AX460" s="2" t="inlineStr">
        <is>
          <t>0</t>
        </is>
      </c>
      <c r="AY460" s="1" t="inlineStr">
        <is>
          <t>ROZPOCET</t>
        </is>
      </c>
    </row>
    <row r="461">
      <c r="D461" s="79" t="inlineStr">
        <is>
          <t>VV</t>
        </is>
      </c>
      <c r="F461" s="80" t="inlineStr">
        <is>
          <t>98 + 49 = 147</t>
        </is>
      </c>
      <c r="H461" s="101" t="n">
        <v>147</v>
      </c>
      <c r="AT461" s="1" t="inlineStr">
        <is>
          <t>VV</t>
        </is>
      </c>
      <c r="AU461" s="1" t="inlineStr">
        <is>
          <t>2</t>
        </is>
      </c>
      <c r="AV461" s="2" t="inlineStr">
        <is>
          <t>2</t>
        </is>
      </c>
      <c r="AW461" s="2" t="inlineStr">
        <is>
          <t>True</t>
        </is>
      </c>
      <c r="AX461" s="2" t="inlineStr">
        <is>
          <t>1</t>
        </is>
      </c>
      <c r="AY461" s="1" t="inlineStr">
        <is>
          <t>ROZPOCET</t>
        </is>
      </c>
    </row>
    <row r="462" ht="24" customHeight="1">
      <c r="C462" s="82" t="inlineStr">
        <is>
          <t>136</t>
        </is>
      </c>
      <c r="D462" s="82" t="inlineStr">
        <is>
          <t>M</t>
        </is>
      </c>
      <c r="E462" s="83" t="inlineStr">
        <is>
          <t>551110020100.S</t>
        </is>
      </c>
      <c r="F462" s="84" t="inlineStr">
        <is>
          <t>Guľový ventil rohový 1/2" - 3/8" s filtrom, chrómovaná mosadz</t>
        </is>
      </c>
      <c r="G462" s="85" t="inlineStr">
        <is>
          <t>ks</t>
        </is>
      </c>
      <c r="H462" s="102" t="n">
        <v>147</v>
      </c>
      <c r="I462" s="87" t="n">
        <v>11.53</v>
      </c>
      <c r="J462" s="87">
        <f>ROUND(I462*H462,2)</f>
        <v/>
      </c>
      <c r="K462" s="88" t="inlineStr">
        <is>
          <t>CENEKON 2026/02</t>
        </is>
      </c>
      <c r="N462" s="46" t="inlineStr">
        <is>
          <t>základná</t>
        </is>
      </c>
      <c r="O462" s="98" t="n">
        <v>0</v>
      </c>
      <c r="P462" s="98">
        <f>O462*H462</f>
        <v/>
      </c>
      <c r="Q462" s="98" t="n">
        <v>0.00024</v>
      </c>
      <c r="R462" s="98">
        <f>Q462*H462</f>
        <v/>
      </c>
      <c r="S462" s="98" t="n">
        <v>0</v>
      </c>
      <c r="T462" s="98">
        <f>S462*H462</f>
        <v/>
      </c>
      <c r="AR462" s="1" t="inlineStr">
        <is>
          <t>32</t>
        </is>
      </c>
      <c r="AT462" s="1" t="inlineStr">
        <is>
          <t>M</t>
        </is>
      </c>
      <c r="AU462" s="1" t="inlineStr">
        <is>
          <t>2</t>
        </is>
      </c>
      <c r="AY462" s="1" t="inlineStr">
        <is>
          <t>ROZPOCET</t>
        </is>
      </c>
      <c r="BE462" s="31">
        <f>IF(N462="základná",J462,0)</f>
        <v/>
      </c>
      <c r="BF462" s="31">
        <f>IF(N462="znížená",J462,0)</f>
        <v/>
      </c>
      <c r="BG462" s="31">
        <f>IF(N462="zákl. prenesená",J462,0)</f>
        <v/>
      </c>
      <c r="BH462" s="31">
        <f>IF(N462="zníž. prenesená",J462,0)</f>
        <v/>
      </c>
      <c r="BI462" s="31">
        <f>IF(N462="nulová",J462,0)</f>
        <v/>
      </c>
      <c r="BJ462" s="1" t="inlineStr">
        <is>
          <t>2</t>
        </is>
      </c>
      <c r="BK462" s="31">
        <f>ROUND(I462*H462,2)</f>
        <v/>
      </c>
      <c r="BL462" s="1" t="inlineStr">
        <is>
          <t>16</t>
        </is>
      </c>
      <c r="BM462" s="1" t="inlineStr">
        <is>
          <t>1460518310</t>
        </is>
      </c>
    </row>
    <row r="463">
      <c r="D463" s="79" t="inlineStr">
        <is>
          <t>VV</t>
        </is>
      </c>
      <c r="F463" s="80" t="inlineStr">
        <is>
          <t>dodávka k montáži, množstvo prevzaté z montážnej položky: 147 ks</t>
        </is>
      </c>
      <c r="H463" s="101" t="n">
        <v>147</v>
      </c>
      <c r="AT463" s="1" t="inlineStr">
        <is>
          <t>VV</t>
        </is>
      </c>
      <c r="AU463" s="1" t="inlineStr">
        <is>
          <t>2</t>
        </is>
      </c>
      <c r="AV463" s="2" t="inlineStr">
        <is>
          <t>2</t>
        </is>
      </c>
      <c r="AW463" s="2" t="inlineStr">
        <is>
          <t>True</t>
        </is>
      </c>
      <c r="AX463" s="2" t="inlineStr">
        <is>
          <t>1</t>
        </is>
      </c>
      <c r="AY463" s="1" t="inlineStr">
        <is>
          <t>ROZPOCET</t>
        </is>
      </c>
    </row>
    <row r="464" ht="24" customHeight="1">
      <c r="C464" s="72" t="inlineStr">
        <is>
          <t>137</t>
        </is>
      </c>
      <c r="D464" s="72" t="inlineStr">
        <is>
          <t>K</t>
        </is>
      </c>
      <c r="E464" s="73" t="inlineStr">
        <is>
          <t>725819401.S</t>
        </is>
      </c>
      <c r="F464" s="74" t="inlineStr">
        <is>
          <t>Montáž rohového ventilu s pripojovacou rúrkou G 1/2 - pripojenie kuchynských drezov</t>
        </is>
      </c>
      <c r="G464" s="75" t="inlineStr">
        <is>
          <t>ks</t>
        </is>
      </c>
      <c r="H464" s="100" t="n">
        <v>76</v>
      </c>
      <c r="I464" s="77" t="n">
        <v>8.16</v>
      </c>
      <c r="J464" s="77">
        <f>ROUND(I464*H464,2)</f>
        <v/>
      </c>
      <c r="K464" s="78" t="inlineStr">
        <is>
          <t>CENEKON 2026/02</t>
        </is>
      </c>
      <c r="N464" s="46" t="inlineStr">
        <is>
          <t>základná</t>
        </is>
      </c>
      <c r="O464" s="98" t="n">
        <v>0</v>
      </c>
      <c r="P464" s="98">
        <f>O464*H464</f>
        <v/>
      </c>
      <c r="Q464" s="98" t="n">
        <v>8.000000000000001e-05</v>
      </c>
      <c r="R464" s="98">
        <f>Q464*H464</f>
        <v/>
      </c>
      <c r="S464" s="98" t="n">
        <v>0</v>
      </c>
      <c r="T464" s="98">
        <f>S464*H464</f>
        <v/>
      </c>
      <c r="AR464" s="1" t="inlineStr">
        <is>
          <t>16</t>
        </is>
      </c>
      <c r="AT464" s="1" t="inlineStr">
        <is>
          <t>K</t>
        </is>
      </c>
      <c r="AU464" s="1" t="inlineStr">
        <is>
          <t>2</t>
        </is>
      </c>
      <c r="AY464" s="1" t="inlineStr">
        <is>
          <t>ROZPOCET</t>
        </is>
      </c>
      <c r="BE464" s="31">
        <f>IF(N464="základná",J464,0)</f>
        <v/>
      </c>
      <c r="BF464" s="31">
        <f>IF(N464="znížená",J464,0)</f>
        <v/>
      </c>
      <c r="BG464" s="31">
        <f>IF(N464="zákl. prenesená",J464,0)</f>
        <v/>
      </c>
      <c r="BH464" s="31">
        <f>IF(N464="zníž. prenesená",J464,0)</f>
        <v/>
      </c>
      <c r="BI464" s="31">
        <f>IF(N464="nulová",J464,0)</f>
        <v/>
      </c>
      <c r="BJ464" s="1" t="inlineStr">
        <is>
          <t>2</t>
        </is>
      </c>
      <c r="BK464" s="31">
        <f>ROUND(I464*H464,2)</f>
        <v/>
      </c>
      <c r="BL464" s="1" t="inlineStr">
        <is>
          <t>16</t>
        </is>
      </c>
      <c r="BM464" s="1" t="inlineStr">
        <is>
          <t>-229125632</t>
        </is>
      </c>
    </row>
    <row r="465">
      <c r="D465" s="79" t="inlineStr">
        <is>
          <t>VV</t>
        </is>
      </c>
      <c r="F465" s="80" t="inlineStr">
        <is>
          <t>38 drezov x 2 ventily (studená a teplá voda) = 76 ks</t>
        </is>
      </c>
      <c r="H465" s="101" t="n">
        <v>76</v>
      </c>
      <c r="AT465" s="1" t="inlineStr">
        <is>
          <t>VV</t>
        </is>
      </c>
      <c r="AU465" s="1" t="inlineStr">
        <is>
          <t>2</t>
        </is>
      </c>
      <c r="AV465" s="2" t="inlineStr">
        <is>
          <t>2</t>
        </is>
      </c>
      <c r="AW465" s="2" t="inlineStr">
        <is>
          <t>True</t>
        </is>
      </c>
      <c r="AX465" s="2" t="inlineStr">
        <is>
          <t>1</t>
        </is>
      </c>
      <c r="AY465" s="1" t="inlineStr">
        <is>
          <t>ROZPOCET</t>
        </is>
      </c>
    </row>
    <row r="466" ht="24" customHeight="1">
      <c r="C466" s="82" t="inlineStr">
        <is>
          <t>138</t>
        </is>
      </c>
      <c r="D466" s="82" t="inlineStr">
        <is>
          <t>M</t>
        </is>
      </c>
      <c r="E466" s="83" t="inlineStr">
        <is>
          <t>551110020100.S</t>
        </is>
      </c>
      <c r="F466" s="84" t="inlineStr">
        <is>
          <t>Guľový ventil rohový 1/2" - 3/8" s filtrom, chrómovaná mosadz - pripojenie drezov</t>
        </is>
      </c>
      <c r="G466" s="85" t="inlineStr">
        <is>
          <t>ks</t>
        </is>
      </c>
      <c r="H466" s="102" t="n">
        <v>76</v>
      </c>
      <c r="I466" s="87" t="n">
        <v>11.53</v>
      </c>
      <c r="J466" s="87">
        <f>ROUND(I466*H466,2)</f>
        <v/>
      </c>
      <c r="K466" s="88" t="inlineStr">
        <is>
          <t>CENEKON 2026/02</t>
        </is>
      </c>
      <c r="N466" s="46" t="inlineStr">
        <is>
          <t>základná</t>
        </is>
      </c>
      <c r="O466" s="98" t="n">
        <v>0</v>
      </c>
      <c r="P466" s="98">
        <f>O466*H466</f>
        <v/>
      </c>
      <c r="Q466" s="98" t="n">
        <v>0.00024</v>
      </c>
      <c r="R466" s="98">
        <f>Q466*H466</f>
        <v/>
      </c>
      <c r="S466" s="98" t="n">
        <v>0</v>
      </c>
      <c r="T466" s="98">
        <f>S466*H466</f>
        <v/>
      </c>
      <c r="AR466" s="1" t="inlineStr">
        <is>
          <t>32</t>
        </is>
      </c>
      <c r="AT466" s="1" t="inlineStr">
        <is>
          <t>M</t>
        </is>
      </c>
      <c r="AU466" s="1" t="inlineStr">
        <is>
          <t>2</t>
        </is>
      </c>
      <c r="AY466" s="1" t="inlineStr">
        <is>
          <t>ROZPOCET</t>
        </is>
      </c>
      <c r="BE466" s="31">
        <f>IF(N466="základná",J466,0)</f>
        <v/>
      </c>
      <c r="BF466" s="31">
        <f>IF(N466="znížená",J466,0)</f>
        <v/>
      </c>
      <c r="BG466" s="31">
        <f>IF(N466="zákl. prenesená",J466,0)</f>
        <v/>
      </c>
      <c r="BH466" s="31">
        <f>IF(N466="zníž. prenesená",J466,0)</f>
        <v/>
      </c>
      <c r="BI466" s="31">
        <f>IF(N466="nulová",J466,0)</f>
        <v/>
      </c>
      <c r="BJ466" s="1" t="inlineStr">
        <is>
          <t>2</t>
        </is>
      </c>
      <c r="BK466" s="31">
        <f>ROUND(I466*H466,2)</f>
        <v/>
      </c>
      <c r="BL466" s="1" t="inlineStr">
        <is>
          <t>16</t>
        </is>
      </c>
      <c r="BM466" s="1" t="inlineStr">
        <is>
          <t>1440086549</t>
        </is>
      </c>
    </row>
    <row r="467">
      <c r="D467" s="79" t="inlineStr">
        <is>
          <t>VV</t>
        </is>
      </c>
      <c r="F467" s="80" t="inlineStr">
        <is>
          <t>dodávka k montážnej položke, 76 ks</t>
        </is>
      </c>
      <c r="H467" s="101" t="n">
        <v>76</v>
      </c>
      <c r="AT467" s="1" t="inlineStr">
        <is>
          <t>VV</t>
        </is>
      </c>
      <c r="AU467" s="1" t="inlineStr">
        <is>
          <t>2</t>
        </is>
      </c>
      <c r="AV467" s="2" t="inlineStr">
        <is>
          <t>2</t>
        </is>
      </c>
      <c r="AW467" s="2" t="inlineStr">
        <is>
          <t>True</t>
        </is>
      </c>
      <c r="AX467" s="2" t="inlineStr">
        <is>
          <t>1</t>
        </is>
      </c>
      <c r="AY467" s="1" t="inlineStr">
        <is>
          <t>ROZPOCET</t>
        </is>
      </c>
    </row>
    <row r="468" ht="25.92" customHeight="1">
      <c r="D468" s="67" t="inlineStr">
        <is>
          <t>D</t>
        </is>
      </c>
      <c r="E468" s="68" t="inlineStr">
        <is>
          <t>M</t>
        </is>
      </c>
      <c r="F468" s="68" t="inlineStr">
        <is>
          <t>Práce a dodávky M</t>
        </is>
      </c>
      <c r="J468" s="69">
        <f>BK468</f>
        <v/>
      </c>
      <c r="P468" s="98">
        <f>P469</f>
        <v/>
      </c>
      <c r="R468" s="98">
        <f>R469</f>
        <v/>
      </c>
      <c r="T468" s="98">
        <f>T469</f>
        <v/>
      </c>
      <c r="AR468" s="1" t="inlineStr">
        <is>
          <t>3</t>
        </is>
      </c>
      <c r="AT468" s="46" t="inlineStr">
        <is>
          <t>D</t>
        </is>
      </c>
      <c r="AU468" s="46" t="inlineStr">
        <is>
          <t>0</t>
        </is>
      </c>
      <c r="AY468" s="1" t="inlineStr">
        <is>
          <t>ROZPOCET</t>
        </is>
      </c>
      <c r="BK468" s="31">
        <f>BK469</f>
        <v/>
      </c>
    </row>
    <row r="469" ht="22.8" customHeight="1">
      <c r="D469" s="67" t="inlineStr">
        <is>
          <t>D</t>
        </is>
      </c>
      <c r="E469" s="70" t="inlineStr">
        <is>
          <t>23-M</t>
        </is>
      </c>
      <c r="F469" s="70" t="inlineStr">
        <is>
          <t>Montáže potrubia</t>
        </is>
      </c>
      <c r="J469" s="71">
        <f>BK469</f>
        <v/>
      </c>
      <c r="P469" s="98">
        <f>SUM(P470:P483)</f>
        <v/>
      </c>
      <c r="R469" s="98">
        <f>SUM(R470:R483)</f>
        <v/>
      </c>
      <c r="T469" s="98">
        <f>SUM(T470:T483)</f>
        <v/>
      </c>
      <c r="AR469" s="1" t="inlineStr">
        <is>
          <t>3</t>
        </is>
      </c>
      <c r="AT469" s="46" t="inlineStr">
        <is>
          <t>D</t>
        </is>
      </c>
      <c r="AU469" s="46" t="inlineStr">
        <is>
          <t>1</t>
        </is>
      </c>
      <c r="AY469" s="1" t="inlineStr">
        <is>
          <t>ROZPOCET</t>
        </is>
      </c>
      <c r="BK469" s="31">
        <f>SUM(BK470:BK483)</f>
        <v/>
      </c>
    </row>
    <row r="470" ht="24" customHeight="1">
      <c r="C470" s="72" t="inlineStr">
        <is>
          <t>139</t>
        </is>
      </c>
      <c r="D470" s="72" t="inlineStr">
        <is>
          <t>K</t>
        </is>
      </c>
      <c r="E470" s="73" t="inlineStr">
        <is>
          <t>230170011.S</t>
        </is>
      </c>
      <c r="F470" s="74" t="inlineStr">
        <is>
          <t>Skúška tesnosti vodovodného potrubia podľa STN 13 0020 do DN 40</t>
        </is>
      </c>
      <c r="G470" s="75" t="inlineStr">
        <is>
          <t>m</t>
        </is>
      </c>
      <c r="H470" s="100" t="n">
        <v>722.5</v>
      </c>
      <c r="I470" s="77" t="n">
        <v>0.49</v>
      </c>
      <c r="J470" s="77">
        <f>ROUND(I470*H470,2)</f>
        <v/>
      </c>
      <c r="K470" s="78" t="inlineStr">
        <is>
          <t>CENEKON 2026/02</t>
        </is>
      </c>
      <c r="N470" s="46" t="inlineStr">
        <is>
          <t>základná</t>
        </is>
      </c>
      <c r="O470" s="98" t="n">
        <v>0</v>
      </c>
      <c r="P470" s="98">
        <f>O470*H470</f>
        <v/>
      </c>
      <c r="Q470" s="98" t="n">
        <v>0</v>
      </c>
      <c r="R470" s="98">
        <f>Q470*H470</f>
        <v/>
      </c>
      <c r="S470" s="98" t="n">
        <v>0</v>
      </c>
      <c r="T470" s="98">
        <f>S470*H470</f>
        <v/>
      </c>
      <c r="AR470" s="1" t="inlineStr">
        <is>
          <t>64</t>
        </is>
      </c>
      <c r="AT470" s="1" t="inlineStr">
        <is>
          <t>K</t>
        </is>
      </c>
      <c r="AU470" s="1" t="inlineStr">
        <is>
          <t>2</t>
        </is>
      </c>
      <c r="AY470" s="1" t="inlineStr">
        <is>
          <t>ROZPOCET</t>
        </is>
      </c>
      <c r="BE470" s="31">
        <f>IF(N470="základná",J470,0)</f>
        <v/>
      </c>
      <c r="BF470" s="31">
        <f>IF(N470="znížená",J470,0)</f>
        <v/>
      </c>
      <c r="BG470" s="31">
        <f>IF(N470="zákl. prenesená",J470,0)</f>
        <v/>
      </c>
      <c r="BH470" s="31">
        <f>IF(N470="zníž. prenesená",J470,0)</f>
        <v/>
      </c>
      <c r="BI470" s="31">
        <f>IF(N470="nulová",J470,0)</f>
        <v/>
      </c>
      <c r="BJ470" s="1" t="inlineStr">
        <is>
          <t>2</t>
        </is>
      </c>
      <c r="BK470" s="31">
        <f>ROUND(I470*H470,2)</f>
        <v/>
      </c>
      <c r="BL470" s="1" t="inlineStr">
        <is>
          <t>64</t>
        </is>
      </c>
      <c r="BM470" s="1" t="inlineStr">
        <is>
          <t>242089870</t>
        </is>
      </c>
    </row>
    <row r="471">
      <c r="D471" s="79" t="inlineStr">
        <is>
          <t>VV</t>
        </is>
      </c>
      <c r="F471" s="80" t="inlineStr">
        <is>
          <t>vnútorné rozvody vodorovné 590,28 m + stúpačky studenej vody 99,45 m + požiarny vodovod 32,77 m = 722,50 m</t>
        </is>
      </c>
      <c r="H471" s="101" t="n">
        <v>722.5</v>
      </c>
      <c r="AT471" s="1" t="inlineStr">
        <is>
          <t>VV</t>
        </is>
      </c>
      <c r="AU471" s="1" t="inlineStr">
        <is>
          <t>2</t>
        </is>
      </c>
      <c r="AV471" s="2" t="inlineStr">
        <is>
          <t>2</t>
        </is>
      </c>
      <c r="AW471" s="2" t="inlineStr">
        <is>
          <t>True</t>
        </is>
      </c>
      <c r="AX471" s="2" t="inlineStr">
        <is>
          <t>1</t>
        </is>
      </c>
      <c r="AY471" s="1" t="inlineStr">
        <is>
          <t>ROZPOCET</t>
        </is>
      </c>
    </row>
    <row r="472" ht="24" customHeight="1">
      <c r="C472" s="72" t="inlineStr">
        <is>
          <t>140</t>
        </is>
      </c>
      <c r="D472" s="72" t="inlineStr">
        <is>
          <t>K</t>
        </is>
      </c>
      <c r="E472" s="73" t="inlineStr">
        <is>
          <t>230120072.S</t>
        </is>
      </c>
      <c r="F472" s="74" t="inlineStr">
        <is>
          <t>Značenie potrubia smaltovanými štítkami podľa STN 13 0072 upínacou páskou</t>
        </is>
      </c>
      <c r="G472" s="75" t="inlineStr">
        <is>
          <t>ks</t>
        </is>
      </c>
      <c r="H472" s="100" t="n">
        <v>36</v>
      </c>
      <c r="I472" s="77" t="n">
        <v>5.53</v>
      </c>
      <c r="J472" s="77">
        <f>ROUND(I472*H472,2)</f>
        <v/>
      </c>
      <c r="K472" s="78" t="inlineStr">
        <is>
          <t>CENEKON 2026/02</t>
        </is>
      </c>
      <c r="N472" s="46" t="inlineStr">
        <is>
          <t>základná</t>
        </is>
      </c>
      <c r="O472" s="98" t="n">
        <v>0</v>
      </c>
      <c r="P472" s="98">
        <f>O472*H472</f>
        <v/>
      </c>
      <c r="Q472" s="98" t="n">
        <v>0</v>
      </c>
      <c r="R472" s="98">
        <f>Q472*H472</f>
        <v/>
      </c>
      <c r="S472" s="98" t="n">
        <v>0</v>
      </c>
      <c r="T472" s="98">
        <f>S472*H472</f>
        <v/>
      </c>
      <c r="AR472" s="1" t="inlineStr">
        <is>
          <t>64</t>
        </is>
      </c>
      <c r="AT472" s="1" t="inlineStr">
        <is>
          <t>K</t>
        </is>
      </c>
      <c r="AU472" s="1" t="inlineStr">
        <is>
          <t>2</t>
        </is>
      </c>
      <c r="AY472" s="1" t="inlineStr">
        <is>
          <t>ROZPOCET</t>
        </is>
      </c>
      <c r="BE472" s="31">
        <f>IF(N472="základná",J472,0)</f>
        <v/>
      </c>
      <c r="BF472" s="31">
        <f>IF(N472="znížená",J472,0)</f>
        <v/>
      </c>
      <c r="BG472" s="31">
        <f>IF(N472="zákl. prenesená",J472,0)</f>
        <v/>
      </c>
      <c r="BH472" s="31">
        <f>IF(N472="zníž. prenesená",J472,0)</f>
        <v/>
      </c>
      <c r="BI472" s="31">
        <f>IF(N472="nulová",J472,0)</f>
        <v/>
      </c>
      <c r="BJ472" s="1" t="inlineStr">
        <is>
          <t>2</t>
        </is>
      </c>
      <c r="BK472" s="31">
        <f>ROUND(I472*H472,2)</f>
        <v/>
      </c>
      <c r="BL472" s="1" t="inlineStr">
        <is>
          <t>64</t>
        </is>
      </c>
      <c r="BM472" s="1" t="inlineStr">
        <is>
          <t>-11478660</t>
        </is>
      </c>
    </row>
    <row r="473">
      <c r="D473" s="79" t="inlineStr">
        <is>
          <t>VV</t>
        </is>
      </c>
      <c r="F473" s="80" t="inlineStr">
        <is>
          <t>9 vodovodných stúpačiek označených na každom zo štyroch podlaží: 9 x 4 = 36</t>
        </is>
      </c>
      <c r="H473" s="101" t="n">
        <v>36</v>
      </c>
      <c r="AT473" s="1" t="inlineStr">
        <is>
          <t>VV</t>
        </is>
      </c>
      <c r="AU473" s="1" t="inlineStr">
        <is>
          <t>2</t>
        </is>
      </c>
      <c r="AV473" s="2" t="inlineStr">
        <is>
          <t>2</t>
        </is>
      </c>
      <c r="AW473" s="2" t="inlineStr">
        <is>
          <t>True</t>
        </is>
      </c>
      <c r="AX473" s="2" t="inlineStr">
        <is>
          <t>1</t>
        </is>
      </c>
      <c r="AY473" s="1" t="inlineStr">
        <is>
          <t>ROZPOCET</t>
        </is>
      </c>
    </row>
    <row r="474" ht="36" customHeight="1">
      <c r="C474" s="72" t="inlineStr">
        <is>
          <t>141</t>
        </is>
      </c>
      <c r="D474" s="72" t="inlineStr">
        <is>
          <t>K</t>
        </is>
      </c>
      <c r="E474" s="73" t="inlineStr">
        <is>
          <t>230170014.S</t>
        </is>
      </c>
      <c r="F474" s="74" t="inlineStr">
        <is>
          <t>Skúška tesnosti potrubia podľa STN 13 0020, DN 150 - 200 - areálová splašková kanalizácia a kanalizačná prípojka</t>
        </is>
      </c>
      <c r="G474" s="75" t="inlineStr">
        <is>
          <t>m</t>
        </is>
      </c>
      <c r="H474" s="100" t="n">
        <v>92.97</v>
      </c>
      <c r="I474" s="77" t="n">
        <v>2.03</v>
      </c>
      <c r="J474" s="77">
        <f>ROUND(I474*H474,2)</f>
        <v/>
      </c>
      <c r="K474" s="78" t="inlineStr">
        <is>
          <t>CENEKON 2026/02</t>
        </is>
      </c>
      <c r="N474" s="46" t="inlineStr">
        <is>
          <t>základná</t>
        </is>
      </c>
      <c r="O474" s="98" t="n">
        <v>0</v>
      </c>
      <c r="P474" s="98">
        <f>O474*H474</f>
        <v/>
      </c>
      <c r="Q474" s="98" t="n">
        <v>0</v>
      </c>
      <c r="R474" s="98">
        <f>Q474*H474</f>
        <v/>
      </c>
      <c r="S474" s="98" t="n">
        <v>0</v>
      </c>
      <c r="T474" s="98">
        <f>S474*H474</f>
        <v/>
      </c>
      <c r="AR474" s="1" t="inlineStr">
        <is>
          <t>64</t>
        </is>
      </c>
      <c r="AT474" s="1" t="inlineStr">
        <is>
          <t>K</t>
        </is>
      </c>
      <c r="AU474" s="1" t="inlineStr">
        <is>
          <t>2</t>
        </is>
      </c>
      <c r="AY474" s="1" t="inlineStr">
        <is>
          <t>ROZPOCET</t>
        </is>
      </c>
      <c r="BE474" s="31">
        <f>IF(N474="základná",J474,0)</f>
        <v/>
      </c>
      <c r="BF474" s="31">
        <f>IF(N474="znížená",J474,0)</f>
        <v/>
      </c>
      <c r="BG474" s="31">
        <f>IF(N474="zákl. prenesená",J474,0)</f>
        <v/>
      </c>
      <c r="BH474" s="31">
        <f>IF(N474="zníž. prenesená",J474,0)</f>
        <v/>
      </c>
      <c r="BI474" s="31">
        <f>IF(N474="nulová",J474,0)</f>
        <v/>
      </c>
      <c r="BJ474" s="1" t="inlineStr">
        <is>
          <t>2</t>
        </is>
      </c>
      <c r="BK474" s="31">
        <f>ROUND(I474*H474,2)</f>
        <v/>
      </c>
      <c r="BL474" s="1" t="inlineStr">
        <is>
          <t>64</t>
        </is>
      </c>
      <c r="BM474" s="1" t="inlineStr">
        <is>
          <t>195533188</t>
        </is>
      </c>
    </row>
    <row r="475">
      <c r="D475" s="79" t="inlineStr">
        <is>
          <t>VV</t>
        </is>
      </c>
      <c r="F475" s="80" t="inlineStr">
        <is>
          <t>zhodné s dĺžkou areálovej splaškovej kanalizácie = 92,97 m</t>
        </is>
      </c>
      <c r="H475" s="101" t="n">
        <v>92.97</v>
      </c>
      <c r="AT475" s="1" t="inlineStr">
        <is>
          <t>VV</t>
        </is>
      </c>
      <c r="AU475" s="1" t="inlineStr">
        <is>
          <t>2</t>
        </is>
      </c>
      <c r="AV475" s="2" t="inlineStr">
        <is>
          <t>2</t>
        </is>
      </c>
      <c r="AW475" s="2" t="inlineStr">
        <is>
          <t>True</t>
        </is>
      </c>
      <c r="AX475" s="2" t="inlineStr">
        <is>
          <t>1</t>
        </is>
      </c>
      <c r="AY475" s="1" t="inlineStr">
        <is>
          <t>ROZPOCET</t>
        </is>
      </c>
    </row>
    <row r="476" ht="36" customHeight="1">
      <c r="C476" s="72" t="inlineStr">
        <is>
          <t>142</t>
        </is>
      </c>
      <c r="D476" s="72" t="inlineStr">
        <is>
          <t>K</t>
        </is>
      </c>
      <c r="E476" s="73" t="inlineStr">
        <is>
          <t>230170012.S</t>
        </is>
      </c>
      <c r="F476" s="74" t="inlineStr">
        <is>
          <t>Skúška tesnosti potrubia podľa STN 13 0020, DN 50 - 80 - tlaková skúška areálového vodovodu a vodovodnej prípojky</t>
        </is>
      </c>
      <c r="G476" s="75" t="inlineStr">
        <is>
          <t>m</t>
        </is>
      </c>
      <c r="H476" s="100" t="n">
        <v>54.3</v>
      </c>
      <c r="I476" s="77" t="n">
        <v>1.06</v>
      </c>
      <c r="J476" s="77">
        <f>ROUND(I476*H476,2)</f>
        <v/>
      </c>
      <c r="K476" s="78" t="inlineStr">
        <is>
          <t>CENEKON 2026/02</t>
        </is>
      </c>
      <c r="N476" s="46" t="inlineStr">
        <is>
          <t>základná</t>
        </is>
      </c>
      <c r="O476" s="98" t="n">
        <v>0</v>
      </c>
      <c r="P476" s="98">
        <f>O476*H476</f>
        <v/>
      </c>
      <c r="Q476" s="98" t="n">
        <v>0</v>
      </c>
      <c r="R476" s="98">
        <f>Q476*H476</f>
        <v/>
      </c>
      <c r="S476" s="98" t="n">
        <v>0</v>
      </c>
      <c r="T476" s="98">
        <f>S476*H476</f>
        <v/>
      </c>
      <c r="AR476" s="1" t="inlineStr">
        <is>
          <t>64</t>
        </is>
      </c>
      <c r="AT476" s="1" t="inlineStr">
        <is>
          <t>K</t>
        </is>
      </c>
      <c r="AU476" s="1" t="inlineStr">
        <is>
          <t>2</t>
        </is>
      </c>
      <c r="AY476" s="1" t="inlineStr">
        <is>
          <t>ROZPOCET</t>
        </is>
      </c>
      <c r="BE476" s="31">
        <f>IF(N476="základná",J476,0)</f>
        <v/>
      </c>
      <c r="BF476" s="31">
        <f>IF(N476="znížená",J476,0)</f>
        <v/>
      </c>
      <c r="BG476" s="31">
        <f>IF(N476="zákl. prenesená",J476,0)</f>
        <v/>
      </c>
      <c r="BH476" s="31">
        <f>IF(N476="zníž. prenesená",J476,0)</f>
        <v/>
      </c>
      <c r="BI476" s="31">
        <f>IF(N476="nulová",J476,0)</f>
        <v/>
      </c>
      <c r="BJ476" s="1" t="inlineStr">
        <is>
          <t>2</t>
        </is>
      </c>
      <c r="BK476" s="31">
        <f>ROUND(I476*H476,2)</f>
        <v/>
      </c>
      <c r="BL476" s="1" t="inlineStr">
        <is>
          <t>64</t>
        </is>
      </c>
      <c r="BM476" s="1" t="inlineStr">
        <is>
          <t>1286463102</t>
        </is>
      </c>
    </row>
    <row r="477">
      <c r="D477" s="79" t="inlineStr">
        <is>
          <t>VV</t>
        </is>
      </c>
      <c r="F477" s="80" t="inlineStr">
        <is>
          <t>areálový rozvod 26,62 + 23,26 + napojenie hydrantu 1,40 + vodovodná prípojka 3,00 = 54,28 m, zaokrúhlené 54,30 m</t>
        </is>
      </c>
      <c r="H477" s="101" t="n">
        <v>54.3</v>
      </c>
      <c r="AT477" s="1" t="inlineStr">
        <is>
          <t>VV</t>
        </is>
      </c>
      <c r="AU477" s="1" t="inlineStr">
        <is>
          <t>2</t>
        </is>
      </c>
      <c r="AV477" s="2" t="inlineStr">
        <is>
          <t>2</t>
        </is>
      </c>
      <c r="AW477" s="2" t="inlineStr">
        <is>
          <t>True</t>
        </is>
      </c>
      <c r="AX477" s="2" t="inlineStr">
        <is>
          <t>1</t>
        </is>
      </c>
      <c r="AY477" s="1" t="inlineStr">
        <is>
          <t>ROZPOCET</t>
        </is>
      </c>
    </row>
    <row r="478" ht="36" customHeight="1">
      <c r="C478" s="72" t="inlineStr">
        <is>
          <t>143</t>
        </is>
      </c>
      <c r="D478" s="72" t="inlineStr">
        <is>
          <t>K</t>
        </is>
      </c>
      <c r="E478" s="73" t="inlineStr">
        <is>
          <t>230203567.S</t>
        </is>
      </c>
      <c r="F478" s="74" t="inlineStr">
        <is>
          <t>Montáž prechodky PE/oceľ PE 100 SDR11 D 90/DN 80 mm - prechody medzi potrubím HDPE a prírubovými armatúrami</t>
        </is>
      </c>
      <c r="G478" s="75" t="inlineStr">
        <is>
          <t>ks</t>
        </is>
      </c>
      <c r="H478" s="100" t="n">
        <v>3</v>
      </c>
      <c r="I478" s="77" t="n">
        <v>33.5</v>
      </c>
      <c r="J478" s="77">
        <f>ROUND(I478*H478,2)</f>
        <v/>
      </c>
      <c r="K478" s="78" t="inlineStr">
        <is>
          <t>CENEKON 2026/02</t>
        </is>
      </c>
      <c r="N478" s="46" t="inlineStr">
        <is>
          <t>základná</t>
        </is>
      </c>
      <c r="O478" s="98" t="n">
        <v>0</v>
      </c>
      <c r="P478" s="98">
        <f>O478*H478</f>
        <v/>
      </c>
      <c r="Q478" s="98" t="n">
        <v>0.00014</v>
      </c>
      <c r="R478" s="98">
        <f>Q478*H478</f>
        <v/>
      </c>
      <c r="S478" s="98" t="n">
        <v>0</v>
      </c>
      <c r="T478" s="98">
        <f>S478*H478</f>
        <v/>
      </c>
      <c r="AR478" s="1" t="inlineStr">
        <is>
          <t>64</t>
        </is>
      </c>
      <c r="AT478" s="1" t="inlineStr">
        <is>
          <t>K</t>
        </is>
      </c>
      <c r="AU478" s="1" t="inlineStr">
        <is>
          <t>2</t>
        </is>
      </c>
      <c r="AY478" s="1" t="inlineStr">
        <is>
          <t>ROZPOCET</t>
        </is>
      </c>
      <c r="BE478" s="31">
        <f>IF(N478="základná",J478,0)</f>
        <v/>
      </c>
      <c r="BF478" s="31">
        <f>IF(N478="znížená",J478,0)</f>
        <v/>
      </c>
      <c r="BG478" s="31">
        <f>IF(N478="zákl. prenesená",J478,0)</f>
        <v/>
      </c>
      <c r="BH478" s="31">
        <f>IF(N478="zníž. prenesená",J478,0)</f>
        <v/>
      </c>
      <c r="BI478" s="31">
        <f>IF(N478="nulová",J478,0)</f>
        <v/>
      </c>
      <c r="BJ478" s="1" t="inlineStr">
        <is>
          <t>2</t>
        </is>
      </c>
      <c r="BK478" s="31">
        <f>ROUND(I478*H478,2)</f>
        <v/>
      </c>
      <c r="BL478" s="1" t="inlineStr">
        <is>
          <t>64</t>
        </is>
      </c>
      <c r="BM478" s="1" t="inlineStr">
        <is>
          <t>-643606500</t>
        </is>
      </c>
    </row>
    <row r="479">
      <c r="D479" s="79" t="inlineStr">
        <is>
          <t>VV</t>
        </is>
      </c>
      <c r="F479" s="80" t="inlineStr">
        <is>
          <t>vodomerná zostava v šachte: vstup 1 + výstup 1 = 2 ks</t>
        </is>
      </c>
      <c r="AT479" s="1" t="inlineStr">
        <is>
          <t>VV</t>
        </is>
      </c>
      <c r="AU479" s="1" t="inlineStr">
        <is>
          <t>2</t>
        </is>
      </c>
      <c r="AV479" s="2" t="inlineStr">
        <is>
          <t>2</t>
        </is>
      </c>
      <c r="AW479" s="2" t="inlineStr">
        <is>
          <t>True</t>
        </is>
      </c>
      <c r="AX479" s="2" t="inlineStr">
        <is>
          <t>0</t>
        </is>
      </c>
      <c r="AY479" s="1" t="inlineStr">
        <is>
          <t>ROZPOCET</t>
        </is>
      </c>
    </row>
    <row r="480">
      <c r="D480" s="79" t="inlineStr">
        <is>
          <t>VV</t>
        </is>
      </c>
      <c r="F480" s="80" t="inlineStr">
        <is>
          <t>vnútorný hlavný uzáver vody v objekte: 1 ks</t>
        </is>
      </c>
      <c r="AT480" s="1" t="inlineStr">
        <is>
          <t>VV</t>
        </is>
      </c>
      <c r="AU480" s="1" t="inlineStr">
        <is>
          <t>2</t>
        </is>
      </c>
      <c r="AV480" s="2" t="inlineStr">
        <is>
          <t>2</t>
        </is>
      </c>
      <c r="AW480" s="2" t="inlineStr">
        <is>
          <t>True</t>
        </is>
      </c>
      <c r="AX480" s="2" t="inlineStr">
        <is>
          <t>0</t>
        </is>
      </c>
      <c r="AY480" s="1" t="inlineStr">
        <is>
          <t>ROZPOCET</t>
        </is>
      </c>
    </row>
    <row r="481">
      <c r="D481" s="79" t="inlineStr">
        <is>
          <t>VV</t>
        </is>
      </c>
      <c r="F481" s="80" t="inlineStr">
        <is>
          <t>spolu 3 ks</t>
        </is>
      </c>
      <c r="H481" s="101" t="n">
        <v>3</v>
      </c>
      <c r="AT481" s="1" t="inlineStr">
        <is>
          <t>VV</t>
        </is>
      </c>
      <c r="AU481" s="1" t="inlineStr">
        <is>
          <t>2</t>
        </is>
      </c>
      <c r="AV481" s="2" t="inlineStr">
        <is>
          <t>2</t>
        </is>
      </c>
      <c r="AW481" s="2" t="inlineStr">
        <is>
          <t>True</t>
        </is>
      </c>
      <c r="AX481" s="2" t="inlineStr">
        <is>
          <t>1</t>
        </is>
      </c>
      <c r="AY481" s="1" t="inlineStr">
        <is>
          <t>ROZPOCET</t>
        </is>
      </c>
    </row>
    <row r="482" ht="24" customHeight="1">
      <c r="C482" s="82" t="inlineStr">
        <is>
          <t>144</t>
        </is>
      </c>
      <c r="D482" s="82" t="inlineStr">
        <is>
          <t>M</t>
        </is>
      </c>
      <c r="E482" s="83" t="inlineStr">
        <is>
          <t>286220031500.S</t>
        </is>
      </c>
      <c r="F482" s="84" t="inlineStr">
        <is>
          <t>Prechodka PE/oceľ PE 100 SDR 11 D/DN 90/80 - typizovaná prechodka oceľ/HDPE</t>
        </is>
      </c>
      <c r="G482" s="85" t="inlineStr">
        <is>
          <t>ks</t>
        </is>
      </c>
      <c r="H482" s="102" t="n">
        <v>3</v>
      </c>
      <c r="I482" s="87" t="n">
        <v>310.6</v>
      </c>
      <c r="J482" s="87">
        <f>ROUND(I482*H482,2)</f>
        <v/>
      </c>
      <c r="K482" s="88" t="inlineStr">
        <is>
          <t>CENEKON 2026/02</t>
        </is>
      </c>
      <c r="N482" s="46" t="inlineStr">
        <is>
          <t>základná</t>
        </is>
      </c>
      <c r="O482" s="98" t="n">
        <v>0</v>
      </c>
      <c r="P482" s="98">
        <f>O482*H482</f>
        <v/>
      </c>
      <c r="Q482" s="98" t="n">
        <v>0.00531</v>
      </c>
      <c r="R482" s="98">
        <f>Q482*H482</f>
        <v/>
      </c>
      <c r="S482" s="98" t="n">
        <v>0</v>
      </c>
      <c r="T482" s="98">
        <f>S482*H482</f>
        <v/>
      </c>
      <c r="AR482" s="1" t="inlineStr">
        <is>
          <t>256</t>
        </is>
      </c>
      <c r="AT482" s="1" t="inlineStr">
        <is>
          <t>M</t>
        </is>
      </c>
      <c r="AU482" s="1" t="inlineStr">
        <is>
          <t>2</t>
        </is>
      </c>
      <c r="AY482" s="1" t="inlineStr">
        <is>
          <t>ROZPOCET</t>
        </is>
      </c>
      <c r="BE482" s="31">
        <f>IF(N482="základná",J482,0)</f>
        <v/>
      </c>
      <c r="BF482" s="31">
        <f>IF(N482="znížená",J482,0)</f>
        <v/>
      </c>
      <c r="BG482" s="31">
        <f>IF(N482="zákl. prenesená",J482,0)</f>
        <v/>
      </c>
      <c r="BH482" s="31">
        <f>IF(N482="zníž. prenesená",J482,0)</f>
        <v/>
      </c>
      <c r="BI482" s="31">
        <f>IF(N482="nulová",J482,0)</f>
        <v/>
      </c>
      <c r="BJ482" s="1" t="inlineStr">
        <is>
          <t>2</t>
        </is>
      </c>
      <c r="BK482" s="31">
        <f>ROUND(I482*H482,2)</f>
        <v/>
      </c>
      <c r="BL482" s="1" t="inlineStr">
        <is>
          <t>64</t>
        </is>
      </c>
      <c r="BM482" s="1" t="inlineStr">
        <is>
          <t>125272220</t>
        </is>
      </c>
    </row>
    <row r="483">
      <c r="D483" s="79" t="inlineStr">
        <is>
          <t>VV</t>
        </is>
      </c>
      <c r="F483" s="80" t="inlineStr">
        <is>
          <t>dodávka k montážnej položke, 3 ks</t>
        </is>
      </c>
      <c r="H483" s="101" t="n">
        <v>3</v>
      </c>
      <c r="AT483" s="1" t="inlineStr">
        <is>
          <t>VV</t>
        </is>
      </c>
      <c r="AU483" s="1" t="inlineStr">
        <is>
          <t>2</t>
        </is>
      </c>
      <c r="AV483" s="2" t="inlineStr">
        <is>
          <t>2</t>
        </is>
      </c>
      <c r="AW483" s="2" t="inlineStr">
        <is>
          <t>True</t>
        </is>
      </c>
      <c r="AX483" s="2" t="inlineStr">
        <is>
          <t>1</t>
        </is>
      </c>
      <c r="AY483" s="1" t="inlineStr">
        <is>
          <t>ROZPOCET</t>
        </is>
      </c>
    </row>
  </sheetData>
  <mergeCells count="9">
    <mergeCell ref="E119:H119"/>
    <mergeCell ref="E18:H18"/>
    <mergeCell ref="E9:H9"/>
    <mergeCell ref="L2:V2"/>
    <mergeCell ref="E121:H121"/>
    <mergeCell ref="E85:H85"/>
    <mergeCell ref="E7:H7"/>
    <mergeCell ref="E87:H87"/>
    <mergeCell ref="E27:H27"/>
  </mergeCells>
  <pageMargins left="0.75" right="0.75" top="1" bottom="1" header="0.5" footer="0.5"/>
  <pageSetup orientation="portrait" paperSize="9" fitToHeight="100"/>
</worksheet>
</file>

<file path=xl/worksheets/sheet5.xml><?xml version="1.0" encoding="utf-8"?>
<worksheet xmlns="http://schemas.openxmlformats.org/spreadsheetml/2006/main">
  <sheetPr>
    <outlinePr summaryBelow="1" summaryRight="1"/>
    <pageSetUpPr/>
  </sheetPr>
  <dimension ref="A1:BM287"/>
  <sheetViews>
    <sheetView showGridLines="0" workbookViewId="0">
      <selection activeCell="A1" sqref="A1"/>
    </sheetView>
  </sheetViews>
  <sheetFormatPr baseColWidth="8" defaultRowHeight="15"/>
  <cols>
    <col width="8.33" customWidth="1" min="1" max="1"/>
    <col width="1.17" customWidth="1" min="2" max="2"/>
    <col width="4.16" customWidth="1" min="3" max="3"/>
    <col width="4.33" customWidth="1" min="4" max="4"/>
    <col width="17.16" customWidth="1" min="5" max="5"/>
    <col width="50.83" customWidth="1" min="6" max="6"/>
    <col width="7.5" customWidth="1" min="7" max="7"/>
    <col width="14" customWidth="1" min="8" max="8"/>
    <col width="15.83" customWidth="1" min="9" max="9"/>
    <col width="22.33" customWidth="1" min="10" max="10"/>
    <col hidden="1" width="22.33" customWidth="1" min="11" max="11"/>
    <col width="9.33" customWidth="1" min="12" max="12"/>
    <col hidden="1" width="10.83" customWidth="1" min="13" max="13"/>
    <col hidden="1" width="9.33" customWidth="1" min="14" max="14"/>
    <col hidden="1" width="14.17" customWidth="1" min="15" max="15"/>
    <col hidden="1" width="14.17" customWidth="1" min="16" max="16"/>
    <col hidden="1" width="14.17" customWidth="1" min="17" max="17"/>
    <col hidden="1" width="14.17" customWidth="1" min="18" max="18"/>
    <col hidden="1" width="14.17" customWidth="1" min="19" max="19"/>
    <col hidden="1" width="14.17" customWidth="1" min="20" max="20"/>
    <col hidden="1" width="16.33" customWidth="1" min="21" max="21"/>
    <col hidden="1" width="9.33" customWidth="1" min="44" max="44"/>
    <col hidden="1" width="9.33" customWidth="1" min="45" max="45"/>
    <col hidden="1" width="9.33" customWidth="1" min="46" max="46"/>
    <col hidden="1" width="9.33" customWidth="1" min="47" max="47"/>
    <col hidden="1" width="9.33" customWidth="1" min="48" max="48"/>
    <col hidden="1" width="9.33" customWidth="1" min="49" max="49"/>
    <col hidden="1" width="9.33" customWidth="1" min="50" max="50"/>
    <col hidden="1" width="9.33" customWidth="1" min="51" max="51"/>
    <col hidden="1" width="9.33" customWidth="1" min="52" max="52"/>
    <col hidden="1" width="9.33" customWidth="1" min="53" max="53"/>
    <col hidden="1" width="9.33" customWidth="1" min="54" max="54"/>
    <col hidden="1" width="9.33" customWidth="1" min="55" max="55"/>
    <col hidden="1" width="9.33" customWidth="1" min="56" max="56"/>
    <col hidden="1" width="9.33" customWidth="1" min="57" max="57"/>
    <col hidden="1" width="9.33" customWidth="1" min="58" max="58"/>
    <col hidden="1" width="9.33" customWidth="1" min="59" max="59"/>
    <col hidden="1" width="9.33" customWidth="1" min="60" max="60"/>
    <col hidden="1" width="9.33" customWidth="1" min="61" max="61"/>
    <col hidden="1" width="9.33" customWidth="1" min="62" max="62"/>
    <col hidden="1" width="9.33" customWidth="1" min="63" max="63"/>
    <col hidden="1" width="9.33" customWidth="1" min="64" max="64"/>
    <col hidden="1" width="9.33" customWidth="1" min="65" max="65"/>
  </cols>
  <sheetData>
    <row r="1"/>
    <row r="2">
      <c r="AT2" s="1" t="inlineStr">
        <is>
          <t>{2c76266c-5cbd-47e6-a420-b3bdf9869bfd}</t>
        </is>
      </c>
    </row>
    <row r="3">
      <c r="AT3" s="1" t="inlineStr">
        <is>
          <t>1</t>
        </is>
      </c>
    </row>
    <row r="4" ht="24.96" customHeight="1">
      <c r="D4" s="3" t="inlineStr">
        <is>
          <t>KRYCÍ LIST SÚPISU PRÁC</t>
        </is>
      </c>
      <c r="M4" s="1" t="inlineStr">
        <is>
          <t>v ---  nižšie sa nachádzajú doplnkové a pomocné údaje k zostavám  --- v</t>
        </is>
      </c>
      <c r="AT4" s="1" t="inlineStr">
        <is>
          <t>False</t>
        </is>
      </c>
    </row>
    <row r="5"/>
    <row r="6">
      <c r="D6" s="1" t="inlineStr">
        <is>
          <t>Stavba:</t>
        </is>
      </c>
    </row>
    <row r="7" ht="26.25" customHeight="1">
      <c r="E7" s="35">
        <f>'Rekapitulácia stavby'!K6</f>
        <v/>
      </c>
    </row>
    <row r="8">
      <c r="D8" s="1" t="inlineStr">
        <is>
          <t>Objekt:</t>
        </is>
      </c>
    </row>
    <row r="9" ht="16.5" customHeight="1">
      <c r="E9" s="5" t="inlineStr">
        <is>
          <t>SO 03 - Vykurovanie a chladenie</t>
        </is>
      </c>
    </row>
    <row r="10"/>
    <row r="11">
      <c r="D11" s="1" t="inlineStr">
        <is>
          <t>KSO:</t>
        </is>
      </c>
      <c r="I11" s="1" t="inlineStr">
        <is>
          <t>CC-SK:</t>
        </is>
      </c>
    </row>
    <row r="12">
      <c r="D12" s="1" t="inlineStr">
        <is>
          <t>Miesto:</t>
        </is>
      </c>
      <c r="F12" s="1" t="inlineStr">
        <is>
          <t>Trnavský kraj</t>
        </is>
      </c>
      <c r="I12" s="1" t="inlineStr">
        <is>
          <t>Dátum:</t>
        </is>
      </c>
      <c r="J12" s="94">
        <f>'Rekapitulácia stavby'!AN8</f>
        <v/>
      </c>
    </row>
    <row r="13"/>
    <row r="14">
      <c r="D14" s="1" t="inlineStr">
        <is>
          <t>Zadávateľ:</t>
        </is>
      </c>
      <c r="I14" s="1" t="inlineStr">
        <is>
          <t>IČO:</t>
        </is>
      </c>
    </row>
    <row r="15">
      <c r="E15" s="1" t="inlineStr">
        <is>
          <t>Anonymizované</t>
        </is>
      </c>
      <c r="I15" s="1" t="inlineStr">
        <is>
          <t>IČ DPH:</t>
        </is>
      </c>
      <c r="J15" s="1" t="n"/>
    </row>
    <row r="16"/>
    <row r="17">
      <c r="D17" s="1" t="inlineStr">
        <is>
          <t>Zhotoviteľ:</t>
        </is>
      </c>
      <c r="I17" s="1" t="inlineStr">
        <is>
          <t>IČO:</t>
        </is>
      </c>
      <c r="J17" s="1">
        <f>IF('Rekapitulácia stavby'!AN13="","",'Rekapitulácia stavby'!AN13)</f>
        <v/>
      </c>
    </row>
    <row r="18">
      <c r="E18" s="1">
        <f>IF('Rekapitulácia stavby'!E14="","",'Rekapitulácia stavby'!E14)</f>
        <v/>
      </c>
      <c r="I18" s="1" t="inlineStr">
        <is>
          <t>IČ DPH:</t>
        </is>
      </c>
      <c r="J18" s="1">
        <f>IF('Rekapitulácia stavby'!AN14="","",'Rekapitulácia stavby'!AN14)</f>
        <v/>
      </c>
    </row>
    <row r="19"/>
    <row r="20">
      <c r="D20" s="1" t="inlineStr">
        <is>
          <t>Projektant:</t>
        </is>
      </c>
      <c r="I20" s="1" t="inlineStr">
        <is>
          <t>IČO:</t>
        </is>
      </c>
    </row>
    <row r="21">
      <c r="E21" s="1" t="inlineStr">
        <is>
          <t xml:space="preserve"> </t>
        </is>
      </c>
      <c r="I21" s="1" t="inlineStr">
        <is>
          <t>IČ DPH:</t>
        </is>
      </c>
    </row>
    <row r="22"/>
    <row r="23">
      <c r="D23" s="1" t="inlineStr">
        <is>
          <t>Spracovateľ:</t>
        </is>
      </c>
      <c r="I23" s="1" t="inlineStr">
        <is>
          <t>IČO:</t>
        </is>
      </c>
    </row>
    <row r="24">
      <c r="E24" s="1" t="inlineStr">
        <is>
          <t xml:space="preserve"> </t>
        </is>
      </c>
      <c r="I24" s="1" t="inlineStr">
        <is>
          <t>IČ DPH:</t>
        </is>
      </c>
    </row>
    <row r="25"/>
    <row r="26">
      <c r="D26" s="1" t="inlineStr">
        <is>
          <t>Poznámka:</t>
        </is>
      </c>
    </row>
    <row r="27" ht="409" customHeight="1">
      <c r="E27" s="6" t="inlineStr">
        <is>
          <t>Elektrické zásobníkové ohrievače teplej vody pre nebytové priestory sú vykázané v súpise zdravotechniky, aby sa nezapočítali dvakrát.
Silnoprúdové napájanie technológie vykurovania a chladenia je vykázané v súpise elektroinštalácie; komunikačné prepojenie vnútornej a vonkajšej jednotky klimatizácie je súčasťou tohto súpisu.
Oceľová podperná konštrukcia kondenzačných jednotiek na streche vychádza zo statickej časti, ktorá nebola súčasťou odovzdaných podkladov.
Zabezpečovacie armatúry tepelného čerpadla (poistný ventil, spätný ventil, guľový uzáver, tlakomer) sú súčasťou montážneho materiálu položky montáže tepelného čerpadla; samostatne sa nevykazujú, okrem poistného ventilu prídavnej expanznej nádoby, ktorá je nad rámec vybavenia hydraulického modulu a je vykázaná samostatne, aby sa nezapočítali dvakrát.
Regulácia vykurovacej sústavy je podľa technickej správy ekvitermická, súčasť tepelného čerpadla; okruhy podlahového vykurovania sa regulujú šróbením na rozdeľovači, samostatné termoelektrické hlavice projekt nenavrhuje.
Poter nad podlahovým vykurovaním vrátane plastifikačnej prísady (podľa cenovej sústavy 0,24 kg na m2 pri hrúbke poteru 67 mm, teda približne 346 kg) je súčasťou stavebnej časti, ktorú spracováva objednávateľ.
Chladivové rozvody na streche sú predizolované rúrky s vlastným povrchovým plášťom, samostatná UV ochrana izolácie preto v súpise nie je.
Tepelné izolácie medených rozvodov vykurovania sú ocenené hrúbkou 20 mm pre potrubie D 22 a 19 mm pre potrubie D 15; sú to najbližšie katalógové hrúbky k 20 mm, ktoré predpisuje technická správa pre potrubie v podlahe.
Úplné znenie poznámok je na liste Poznámky k rozpočtu.
S čím počítame (predpoklady, ktoré si môžete upraviť jedným číslom; druhá varianta je pri každom uvedená):
P-1: Zariaďovacie predmety sú ocenené v bežnom katalógovom štandarde; presný typ určuje podľa technickej správy investor. Vyšší štandard vybavenia by cenu zariaďovacích predmetov zvýšil rádovo o jednotky percent. Presnú cenu určí až výber konkrétnych výrobkov objednávateľom.
P-2: Vsakovací objekt je ocenený v rozmeroch podľa výkresu 003, hoci technická správa ich označuje za informatívne (chýba hydrogeologický prieskum). Úprava objemu vsakovacích blokov po hydrogeologickom prieskume je druhá varianta; cena sa mení úmerne počtu blokov, jeden blok je 57,76 EUR.
P-3: Vykurovanie je spracované znovu z projektovej dokumentácie; pracovný výkaz výmer objednávateľa slúžil len ako kontrola rozsahu. Nadviazanie na pracovný výkaz objednávateľa je možné na vyžiadanie, bez zmeny ceny.
P-4: Súpis je dodaný vo formáte KROS Export Komplet 2.0 na import do CENKROSu; práce a služby sú vedené ako typ K, materiály a výrobky ako typ M. Slepé výkazy výmer bez cien boli dodané s predchádzajúcou verziou rozpočtu a platia bez zmeny.
P-5: Technológia výťahu nie je v rozsahu; elektro obsahuje prívod a rozvádzač RV. Doplnenie technológie výťahu je druhá varianta; ocení sa po dodaní ponuky výrobcu. Cenu určí ponuka výrobcu výťahu.
P-6: Búracie práce a demontáže jestvujúcich rozvodov sú súčasťou stavebnej časti, ktorú spracováva objednávateľ. Doplnenie demontáží profesií je druhá varianta; ocení sa po dodaní výkresu jestvujúceho stavu. Cenu určí rozsah podľa výkresu jestvujúceho stavu.
P-7: Odvodnenie plochej strechy je vonkajšími žľabmi a zvodovými rúrami podľa legendy výkresu strechy; klampiarske práce sú súčasťou stavebnej časti a dažďová kanalizácia na ne nadväzuje deviatimi prípojmi v zemi. Variant s vnútornými strešnými vtokmi je vyčíslený pri rozpore R-3 (+4 924 EUR).
P-8: Skládka pre prebytočný výkopok je uvažovaná do 10 km; skutočnú vzdialenosť určí zhotoviteľ. Vzdialenejšia skládka je druhá varianta; každý ďalší kilometer je 0,55 EUR na tonu.
P-9: Vetracie hlavice vzduchotechniky sú uvažované 0,50 m nad strechou; výkres výšku nekótuje. Vyššie vyvedenie hlavíc nad strechu by súpis zvýšilo do 100 EUR.
P-10: Dimenzie medených rozvodov vykurovania nie sú v dokumentácii uvedené; uvažované D 22 mm od hydraulického modulu k rozdeľovaču a D 15 mm k rebríkovým telesám. Jednotná dimenzia D 22 mm by súpis zmenila do 1 300 EUR.
P-12: Vnútorné rozvody vody sú podľa označení na pôdorysoch rozdelené na DN 15 (60 %) a DN 20 (40 %). Celý rozvod v DN 20 by súpis zvýšil do 900 EUR.
P-13: Vodorovná vnútorná kanalizácia je podľa označení na pôdorysoch rozdelená na DN 110 (30 %) a DN 50 (70 %). Vyšší podiel DN 110 by súpis zvýšil do 1 500 EUR.
P-14: Objem elektrických zásobníkových ohrievačov pre nebytové priestory nie je určený; uvažovaný objem 80 l. Zásobníky s objemom 120 l by súpis zvýšili do 600 EUR.
P-15: Dĺžka káblov CHKE-V 5x6 mm2 k podružným rozvádzačom je odvodená z geometrie objektu (priemerná vzdialenosť po chodbe pri rovnomernom rozmiestnení 38 rozvádzačov). Meranie podľa skutočnej trasy po dodaní realizačnej dokumentácie je druhá varianta; odchýlka 10 % dĺžky znamená 798 EUR na kábli a 230 EUR na pospájaní.
P-16: Jestvujúce distribučné vedenie NN sa vyťahuje z ryhy nového vedenia; samostatný výkop pre demontáž sa nevykazuje. Samostatný výkop pre demontáž 20 m by súpis zvýšil orientačne do 200 EUR.
P-17: Veľkostný typ jestvujúcej istiacej a rozpojovacej skrine SR dokumentácia neuvádza; pre demontáž je uvažovaný rovnaký typ SR 7 ako nová skriňa. Menší typ skrine by súpis znížil o 8 EUR.
P-18: Schémy rozvádzačov kreslia pri každom podružnom rozvádzači prípojnicu HUP s vodičom CYA 16 mm2; v súpise je 38 prípojníc a vodič vedený súbežne s prívodom každého rozvádzača. Spoločná prípojnica na podlaží namiesto prípojnice pri každom rozvádzači by súpis znížila približne o 2 000 EUR.
P-19: Dĺžka doplnkového pospájania na jedno miesto (kúpeľňa, kuchyňa, strojovňa) je uvažovaná 5,00 m. Dlhšie trasy doplnkového pospájania by súpis zvýšili do 300 EUR.
P-20: Vybavenie výťahovej šachty elektroinštaláciou (dve svietidlá, spínač a servisná zásuvka) vychádza z požiadaviek na obsluhu šachty; vlastná technológia výťahu v súpise nie je. Ak vybavenie výťahovej šachty dodá výrobca výťahu, súpis sa zníži o 270 EUR.
P-21: Projekt predpisuje káble CHKE-R; cenová sústava obsahuje ekvivalent CHKE-V s rovnakým prierezom, ktorým je položka ocenená. Doložená ponuka na pôvodný typ CHKE-R je druhá varianta; rozdiel sa prejaví v cene materiálu. Cenu určí ponuka dodávateľa káblov.
P-22: Dĺžky vývodov z rozvádzača RE (CENTRAL STOP, RV, SV1, SV2) sú odvodené z geometrie objektu rovnako ako dĺžky prívodov k podružným rozvádzačom. Meranie vývodov podľa skutočnej trasy je druhá varianta; odchýlka 10 % dĺžky znamená 55 EUR.
P-23: Dĺžka káblového žľabu je odvodená z chodbového rozvodu po dĺžke objektu na každom podlaží a zvislej stúpačky od rozvádzača RE. Káblový žľab aj vo vetvách k jednotlivým rozvádzačom by súpis zvýšil do 4 500 EUR.
P-24: Cenová sústava obsahuje najbližšiu výzbroj istiacej skrine SR 7; presný typ predpísaný technickou správou sa doloží ponukou dodávateľa. Doložená ponuka na presný typ skrine HASMA je druhá varianta. Cenu určí ponuka dodávateľa skríň.
P-25: Zvody bleskozvodu sú zabudované do zatepľovacieho systému a montujú sa spolu s fasádou; lešenie pre ne je súčasťou stavebnej časti. Samostatné lešenie alebo montážna plošina pre zvody by súpis zvýšili o 1 500 až 3 000 EUR.
P-27: Podiel ručného výkopu káblovej ryhy v súbehu so sieťami je uvažovaný 10 % dĺžky. Vyšší podiel ručného výkopu by súpis zvýšil do 600 EUR.
P-29: Počet zemniacich tyčí pre uzemnenie skrine SR a rozvádzača RE je uvažovaný tri tyče po 2 m na zariadenie. Doplnenie zemniacich tyčí podľa skutočne nameraného odporu je druhá varianta; jedna tyč s montážou je 64 EUR.
P-30: Počet vodovodných stúpačiek je uvažovaný deväť, rovnako ako hlavných kanalizačných stúpačiek. Iný počet vodovodných stúpačiek by zmenil cenu upchávok do 400 EUR.
P-31: Hĺbka ryhy areálovej splaškovej kanalizácie je uvažovaná 1,50 m; dokumentácia hĺbku neuvádza. Šírka ryhy 1,10 m, lôžko 0,17 m3/bm a obsyp 0,52 m3/bm sú prevzaté z tabuľky v detaile uloženia potrubia. Hĺbka ryhy 1,80 m by výkop, paženie a zásyp zvýšila približne o 900 EUR.
P-32: Dĺžka odvodu kondenzátu od jednej kazetovej jednotky je uvažovaná 10,00 m. Kratšie trasy odvodu kondenzátu by súpis znížili do 300 EUR.
P-33: Výkon elektrických konvektorov pre zázemie nájomných priestorov dokumentácia neuvádza; uvažovaný je 1 000 W na miestnosť. Pracovný výkaz výmer objednávateľa uvažuje konvektory 500 W; menší výkon by súpis znížil približne o 250 EUR. Konvektory s výkonom 1 500 W by súpis zvýšili o 102 EUR.
P-34: Rozsah oceľovej podpernej konštrukcie kondenzačných jednotiek na streche upresní statická časť, ktorá nie je súčasťou odovzdanej dokumentácie; položka je ocenená ako strešná pozinkovaná konzola na jednu jednotku. Rámová konštrukcia podľa statiky namiesto strešnej konzoly by súpis zvýšila o 150 až 1 700 EUR.
P-35: Zriadenie prestupov jestvujúcimi železobetónovými stropmi pripravuje zhotoviteľ stavebnej časti podľa koordinačných výkresov profesií; v tomto súpise je len ich utesnenie. Jadrové vrty v našom súpise, 128 prestupov, by súpis zvýšili orientačne o 3 000 až 5 000 EUR.
P-36: Doba montáže šiestich profesií je uvažovaná 6 mesiacov; harmonogram stavby v podkladoch nie je. Vychádza z nej prenájom buniek a mobilného WC. Deväť mesiacov montáže namiesto šiestich by zariadenie staveniska zvýšilo o 1 894 EUR.
P-37: Počet kontajnerov na odpad z montážnych prác je uvažovaný štyri. Šesť kontajnerov namiesto štyroch by súpis zvýšilo o 220 EUR.
P-38: Vzdialenosť mimostaveniskovej dopravy je uvažovaná do 50 km. Mimostavenisková doprava na 100 km by súpis zvýšila o 866 EUR.
P-39: Skrine elektromerového rozvádzača RE sú ocenené v rade OEZ QA55 s krytím IP55 v rozmeroch podľa výkresu 210 (1 ks 800x400x1800 mm a 2 ks 1200x400x1800 mm) vrátane podstavcov, horných krytov a montážnych panelov; výkres predpisuje výrobcu OEZ a krytie IP65, IP55 je najvyššie krytie radových rozvádzačových skríň tohto výrobcu v cenovej sústave. Horný kryt skrine je v cenovej sústave len vo ventilovanom vyhotovení. Atypická skriňa IP65 na zákazku by súpis zvýšila o 600 až 1 500 EUR.
P-40: Ovládanie kazetových klimatizačných jednotiek je uvažované infračerveným diaľkovým ovládačom, ktorý je súčasťou dodávky jednotky; technická správa pripúšťa aj nástenné káblové ovládače, tie by súpis zvýšili o 12 ovládačov s montážou. Káblové ovládače klimatizácie cenová sústava neobsahuje, cenu určí ponuka dodávateľa jednotiek.
P-41: Prípojnicový systém rozvádzača RE je ocenený piatimi medenými pásmi 30 x 5 mm (L1, L2, L3, N, PE) po šírke zostavy skríň, spolu 16,00 m, so zaťažiteľnosťou 379 až 450 A. Výkres rozvádzača uvádza pri hlavnom ističi dve hodnoty, 630 A a 380 A, a súpis je zostavený na nižšiu z nich. Vyhotovenie na plných 630 A znamená zdvojenie fázových pásov, čo by súpis zvýšilo o 359,14 EUR.
P-42: Tepelné izolácie medených rozvodov vykurovania sú ocenené hrúbkou 20 mm pre potrubie D 22 a 19 mm pre D 15, pretože rozvody vedú v podlahovej konštrukcii a v šachtách; voľne vedené úseky by podľa technickej správy mali hrúbku 25 až 30 mm. Voľne vedené úseky v hrúbke 25 až 30 mm by pri celej dĺžke 266,10 m súpis zvýšili približne o 2 100 EUR.
P-43: Vodorovné trasy vnútornej kanalizácie sú ocenené ako potrubie HT z PP v celej dĺžke; ak sa zvodová časť zhotoví z PVC KG podľa technickej správy, cena sa zníži približne o 26 EUR.
P-44: Hĺbka ryhy areálového vodovodu je uvažovaná 1,20 m; technická správa uvádza len šírku ryhy 60 cm, lôžko 15 cm a obsyp 30 cm, hĺbku neuvádza. Hĺbka ryhy vodovodu 1,50 m by výkop, paženie, zásyp a odvoz zvýšila približne o 600 EUR.
P-45: Revízne šachty sú ocenené ako prefabrikované: dodávka dna s kynetou, skruží, kónusu a vyrovnávacieho prstenca a osadenie jednotlivých dielcov. Zhotovenie šachiet s obložením dna betónom na mieste namiesto prefabrikovaného dna by súpis zvýšilo približne o 4 800 EUR.
P-46: Napojenie vodovodnej prípojky na verejný vodovod a zaústenie kanalizačnej prípojky do verejnej stoky vykonáva prevádzkovateľ verejnej siete na náklady investora; dokumentácia neuvádza dimenziu ani materiál verejných potrubí, preto tieto práce v súpise nie sú. Vystrojenie vodomernej šachty vrátane fakturačného vodomeru DN 50 v súpise je. Navŕtavací pás alebo T-kus so zemnou súpravou v našom súpise by ho zvýšil o 300 až 800 EUR podľa dimenzie verejného radu.
P-47: Revízne šachty sú zostavené z dielcov, ktoré cenová sústava ponúka: dno s kynetou výšky 700 mm, kónus 1000/600 výšky 576 mm a vyrovnávací prstenec do 100 mm. Výkres kótuje dno 680 mm a kónus 630 mm; rozdiel 34 mm na šachtu vyrovná vyrovnávací prstenec a maltové lôžka spojov. Dielce šachiet presne podľa výkresu na zákazku by ich cenu zvýšili o 10 až 15 %.
P-48: Zvislé trasy sú predĺžené o ležatý zvod 0,80 m pod podlahou 1.NP, o 0,50 m k odbočke na poslednom podlaží a o 1,00 m vyvedenia kanalizačného odvetrania nad strechu; dokumentácia tieto rozmery nekótuje. Bez prídavkov zvislých trás by sa súpis znížil približne o 1 900 EUR.
P-49: Podklad pod vonkajšie jednotky tepelných čerpadiel (betónová pätka alebo rámový podstavec) dokumentácia nepredpisuje; technická správa uvádza antivibračné silentbloky len pri kondenzačných jednotkách klimatizácie, ktoré sú v súpise. Podklad pod tepelné čerpadlá je preto uvažovaný ako súčasť stavebnej časti. Rámový podstavec výrobcu pod 27 vonkajších jednotiek by súpis zvýšil približne o 11 600 EUR.
P-50: Rozmer otvoru pri prestupe kábla požiarne deliacou konštrukciou dokumentácia neurčuje; uvažovaný je jadrový vrt D 150 mm na jeden prívodný kábel, teda trieda tesnenia do 0,1 m2. Ak sa prestupy zhotovia ako otvory nad 0,1 m2, súpis sa zvýši približne o 1 023 EUR.
P-51: Dĺžku odvodu odmrazovacej vody od vonkajších jednotiek tepelných čerpadiel a odvodu od poistných výtokov zásobníkov dokumentácia neurčuje; uvažované sú 3,00 m na jednotku a 2,00 m na bytovú sústavu. Dvojnásobné dĺžky by súpis zvýšili približne o 840 EUR.
P-52: Cenová sústava CENEKON nemá triedu pre prepláchnutie a napustenie sústavy s podlahovým vykurovaním ani pre funkčnú vykurovaciu skúšku podľa STN EN 1264-4; obidva kroky sú preto ocenené hodinovou sadzbou montéra a počet hodín je uvažovaný 2,00 hod na napustenie a 3,00 hod na vykurovaciu skúšku jednej bytovej sústavy. Dvojnásobný počet hodín by súpis zvýšil približne o 2 700 EUR.
P-53: Plocha na vyčistenie budovy po montážnych prácach je uvažovaná ako hrubá podlahová plocha, teda zastavaná plocha 742,85 m2 krát štyri podlažia. Ak sa vykáže len čistá podlahová plocha bez konštrukcií (približne 85 %), súpis sa zníži približne o 2 890 EUR.
P-54: Objemová hmotnosť zmiešaného stavebného odpadu z montážnych prác je uvažovaná 0,15 t/m3; skutočnú hmotnosť určí váženie na skládke. Dvojnásobná hmotnosť by súpis zvýšila približne o 840 EUR.
P-55: Počty tvarovok potrubia spiro (27 kolien DN 125, 44 kolien DN 160, 50 T-kusov a 27 prechodov) sú dopočítané z topológie rozvodu, pretože výkresy tvarovky nekótujú. Odchýlka 20 % by súpis zmenila približne o 490 EUR.
P-56: Zvody bleskozvodu sú ocenené izolovaným hliníkovým drôtom AlMgSi Ø 8 mm PVC podľa legendy výkresu bleskozvodu a sú vedené v ochrannej rúrke pod omietkou, ako predpisuje technická správa; hliník so zachytávacou sústavou netvorí galvanický pár, takže náter zvodu odpadá. Variant s neizolovaným drôtom v samotnej ochrannej rúrke by súpis znížil o 113 EUR.
P-57: Rozsah ochranného zábradlia okolo otvorených výkopov je uvažovaný po jednej strane ryhy v celej dĺžke, teda 317,30 m; technické správy zaistenie výkopov predpisujú, rozsah neurčujú. Zábradlie po oboch stranách by súpis zvýšilo približne o 2 504 EUR.
P-58: Dĺžka pripojovacieho potrubia kondenzátu od zápachových uzávierok vzduchotechniky do kanalizácie je uvažovaná 2,00 m na jednu uzávierku; dokumentácia trasu neurčuje. Dvojnásobná dĺžka by súpis zvýšila približne o 225 EUR.
P-59: Doplnenie chladiva R32 nad výrobnú náplň nie je v súpise: priemerná dĺžka chladivovej dvojice na jeden okruh je 21,4 m, čo je na hranici bežnej výrobnej náplne split jednotiek. Ak výrobca zvolenej jednotky predplní kratšiu trasu, doplnenie chladiva by súpis zvýšilo približne o 130 až 250 EUR.
P-60: Prívod vzduchu do odvetrávaných miestností je podľa technickej správy riešený bezprahovými dverami, ktoré sú súčasťou stavebnej časti. Ak sa namiesto nich osadia dverové mriežky, súpis vzduchotechniky sa zvýši približne o 1 200 EUR.
P-61: Dĺžky vnútorných káblov vychádzajú z počtu obvodov podľa schémy bytového rozvádzača (dva obvody 3x1,5, sedem 3x2,5 a dva 5x2,5) a z trasy odmeranej z pôdorysov silnoprúdu. Uvažuje sa, že každý obvod prejde v priemere polovicou spoločnej trasy a že na každý prístrojový bod pripadá 0,80 m zvislého úseku, ktorý pôdorys nezobrazuje. Plný prechod trasou u každého obvodu by súpis zvýšil približne o 6 500 EUR.
P-62: Tepelné izolácie rozvodov vody sú ocenené v katalógových hrúbkach 9 mm pre studenú a 19 mm pre teplú vodu; technická správa uvádza 10 a 20 mm, cenová sústava tieto hrúbky pre dané priemery nemá. Bližšia hrúbka v sústave nie je, cena sa tým nemení.
P-63: Komplexné vyskúšanie a zaregulovanie vzduchotechniky je ocenené sadzbou za celé zariadenie, teda 241,21 EUR; počet ventilátorov a meracích bodov cenník neurčuje. Ocenenie podľa hodinovej sadzby, teda 60 hodín, by súpis zvýšilo o 793,79 EUR.
P-64: Závesy a objímky potrubí zdravotechniky nie sú samostatnou položkou, pretože montážne položky potrubia obsahujú potrubnú objímku a skrutky na každý meter. Technická správa predpisuje značkový závesný systém; ak sa má oceniť samostatne, doplní sa po cenovej ponuke dodávateľa.
P-65: Značenie potrubia podľa STN 13 0072 je ocenené jedným štítkom na každú vodovodnú stúpačku na každom podlaží, spolu 36 kusov; technická správa počet a rozmiestnenie štítkov neurčuje. Hustejšie značenie aj na ležatých rozvodoch a armatúrach by súpis zvýšilo o 199,08 EUR.
P-66: Vytýčenie jestvujúcich podzemných vedení je ocenené jedným vytyčovacím bodom na každú z piatich sietí vedených areálom; situácia počet vytyčovacích bodov neurčuje. Vytýčenie po celej dĺžke rýh, teda 23 bodov ako pri nových trasách, by súpis zvýšilo o 486,00 EUR.
P-67: Izolačné držiaky prípojníc rozvádzača RE sú ocenené v rozstupe 0,50 m po šírke zostavy skríň, teda 7 kusov; výkres rozstup podopretia neurčuje. Hustejší rozstup 0,35 m, teda 10 kusov, by súpis zvýšil o 93,00 EUR.</t>
        </is>
      </c>
    </row>
    <row r="28"/>
    <row r="29"/>
    <row r="30" ht="25.44" customHeight="1">
      <c r="D30" s="36" t="inlineStr">
        <is>
          <t>Cena bez DPH</t>
        </is>
      </c>
      <c r="J30" s="37">
        <f>ROUND(J130, 2)</f>
        <v/>
      </c>
    </row>
    <row r="31"/>
    <row r="32">
      <c r="F32" s="38" t="inlineStr">
        <is>
          <t>Základ dane</t>
        </is>
      </c>
      <c r="I32" s="38" t="inlineStr">
        <is>
          <t>Sadzba dane</t>
        </is>
      </c>
      <c r="J32" s="38" t="inlineStr">
        <is>
          <t>Výška dane</t>
        </is>
      </c>
    </row>
    <row r="33" ht="14.4" customHeight="1">
      <c r="D33" s="39" t="inlineStr">
        <is>
          <t>DPH</t>
        </is>
      </c>
      <c r="E33" s="40" t="inlineStr">
        <is>
          <t>základná</t>
        </is>
      </c>
      <c r="F33" s="41">
        <f>ROUND((SUM(BE130:BE287)),  2)</f>
        <v/>
      </c>
      <c r="I33" s="99" t="n">
        <v>0.23</v>
      </c>
      <c r="J33" s="41">
        <f>ROUND(((SUM(BE130:BE287))*I33),  2)</f>
        <v/>
      </c>
    </row>
    <row r="34" ht="14.4" customHeight="1">
      <c r="E34" s="40" t="inlineStr">
        <is>
          <t>znížená</t>
        </is>
      </c>
      <c r="F34" s="41">
        <f>ROUND((SUM(BF130:BF287)),  2)</f>
        <v/>
      </c>
      <c r="I34" s="99" t="n">
        <v>0.19</v>
      </c>
      <c r="J34" s="41">
        <f>ROUND(((SUM(BF130:BF287))*I34),  2)</f>
        <v/>
      </c>
    </row>
    <row r="35" hidden="1" ht="14.4" customHeight="1">
      <c r="E35" s="40" t="inlineStr">
        <is>
          <t>zákl. prenesená</t>
        </is>
      </c>
      <c r="F35" s="41">
        <f>ROUND((SUM(BG130:BG287)),  2)</f>
        <v/>
      </c>
      <c r="I35" s="99" t="n">
        <v>0.23</v>
      </c>
      <c r="J35" s="41">
        <f>0</f>
        <v/>
      </c>
    </row>
    <row r="36" hidden="1" ht="14.4" customHeight="1">
      <c r="E36" s="40" t="inlineStr">
        <is>
          <t>zníž. prenesená</t>
        </is>
      </c>
      <c r="F36" s="41">
        <f>ROUND((SUM(BH130:BH287)),  2)</f>
        <v/>
      </c>
      <c r="I36" s="99" t="n">
        <v>0.19</v>
      </c>
      <c r="J36" s="41">
        <f>0</f>
        <v/>
      </c>
    </row>
    <row r="37" hidden="1" ht="14.4" customHeight="1">
      <c r="E37" s="40" t="inlineStr">
        <is>
          <t>nulová</t>
        </is>
      </c>
      <c r="F37" s="41">
        <f>ROUND((SUM(BI130:BI287)),  2)</f>
        <v/>
      </c>
      <c r="I37" s="99" t="n">
        <v>0</v>
      </c>
      <c r="J37" s="41">
        <f>0</f>
        <v/>
      </c>
    </row>
    <row r="38"/>
    <row r="39" ht="25.44" customHeight="1">
      <c r="D39" s="13" t="inlineStr">
        <is>
          <t>Cena s DPH</t>
        </is>
      </c>
      <c r="E39" s="43" t="n"/>
      <c r="F39" s="43" t="n"/>
      <c r="G39" s="15" t="inlineStr">
        <is>
          <t>v</t>
        </is>
      </c>
      <c r="H39" s="16" t="inlineStr">
        <is>
          <t>EUR</t>
        </is>
      </c>
      <c r="I39" s="43" t="n"/>
      <c r="J39" s="44">
        <f>SUM(J30:J37)</f>
        <v/>
      </c>
      <c r="K39" s="45" t="n"/>
    </row>
    <row r="40"/>
    <row r="41"/>
    <row r="42"/>
    <row r="43"/>
    <row r="44"/>
    <row r="45"/>
    <row r="46"/>
    <row r="47"/>
    <row r="48"/>
    <row r="49"/>
    <row r="50">
      <c r="D50" s="20" t="inlineStr">
        <is>
          <t>Projektant</t>
        </is>
      </c>
      <c r="G50" s="20" t="inlineStr">
        <is>
          <t>Spracovateľ</t>
        </is>
      </c>
    </row>
    <row r="51"/>
    <row r="52"/>
    <row r="53"/>
    <row r="54"/>
    <row r="55"/>
    <row r="56"/>
    <row r="57"/>
    <row r="58"/>
    <row r="59"/>
    <row r="60"/>
    <row r="61">
      <c r="D61" s="1" t="inlineStr">
        <is>
          <t>Dátum a podpis:</t>
        </is>
      </c>
      <c r="F61" s="46" t="inlineStr">
        <is>
          <t>Pečiatka</t>
        </is>
      </c>
      <c r="G61" s="1" t="inlineStr">
        <is>
          <t>Dátum a podpis:</t>
        </is>
      </c>
      <c r="J61" s="38" t="inlineStr">
        <is>
          <t>Pečiatka</t>
        </is>
      </c>
    </row>
    <row r="62"/>
    <row r="63"/>
    <row r="64"/>
    <row r="65">
      <c r="D65" s="20" t="inlineStr">
        <is>
          <t>Objednávateľ</t>
        </is>
      </c>
      <c r="G65" s="20" t="inlineStr">
        <is>
          <t>Zhotoviteľ</t>
        </is>
      </c>
    </row>
    <row r="66"/>
    <row r="67"/>
    <row r="68"/>
    <row r="69"/>
    <row r="70"/>
    <row r="71"/>
    <row r="72"/>
    <row r="73"/>
    <row r="74"/>
    <row r="75"/>
    <row r="76">
      <c r="D76" s="1" t="inlineStr">
        <is>
          <t>Dátum a podpis:</t>
        </is>
      </c>
      <c r="F76" s="46" t="inlineStr">
        <is>
          <t>Pečiatka</t>
        </is>
      </c>
      <c r="G76" s="1" t="inlineStr">
        <is>
          <t>Dátum a podpis:</t>
        </is>
      </c>
      <c r="J76" s="38" t="inlineStr">
        <is>
          <t>Pečiatka</t>
        </is>
      </c>
    </row>
    <row r="77"/>
    <row r="78"/>
    <row r="79"/>
    <row r="80"/>
    <row r="81"/>
    <row r="82" ht="24.96" customHeight="1">
      <c r="C82" s="3" t="inlineStr">
        <is>
          <t>REKAPITULÁCIA ČLENENIA SÚPISU PRÁC</t>
        </is>
      </c>
    </row>
    <row r="83"/>
    <row r="84">
      <c r="C84" s="1" t="inlineStr">
        <is>
          <t>Stavba:</t>
        </is>
      </c>
    </row>
    <row r="85">
      <c r="E85" s="28">
        <f>E7</f>
        <v/>
      </c>
    </row>
    <row r="86">
      <c r="C86" s="1" t="inlineStr">
        <is>
          <t>Objekt:</t>
        </is>
      </c>
    </row>
    <row r="87">
      <c r="E87" s="47">
        <f>E9</f>
        <v/>
      </c>
    </row>
    <row r="88"/>
    <row r="89">
      <c r="C89" s="1" t="inlineStr">
        <is>
          <t>Miesto:</t>
        </is>
      </c>
      <c r="F89" s="1">
        <f>F12</f>
        <v/>
      </c>
      <c r="I89" s="1" t="inlineStr">
        <is>
          <t>Dátum:</t>
        </is>
      </c>
      <c r="J89" s="94">
        <f>IF(J12="","",J12)</f>
        <v/>
      </c>
    </row>
    <row r="90"/>
    <row r="91">
      <c r="C91" s="1" t="inlineStr">
        <is>
          <t>Zadávateľ:</t>
        </is>
      </c>
      <c r="F91" s="1">
        <f>E15</f>
        <v/>
      </c>
      <c r="I91" s="1" t="inlineStr">
        <is>
          <t>Projektant:</t>
        </is>
      </c>
      <c r="J91" s="28">
        <f>E21</f>
        <v/>
      </c>
    </row>
    <row r="92">
      <c r="C92" s="1" t="inlineStr">
        <is>
          <t>Zhotoviteľ:</t>
        </is>
      </c>
      <c r="F92" s="1">
        <f>IF(E18="","",E18)</f>
        <v/>
      </c>
      <c r="I92" s="1" t="inlineStr">
        <is>
          <t>Spracovateľ:</t>
        </is>
      </c>
      <c r="J92" s="28">
        <f>E24</f>
        <v/>
      </c>
    </row>
    <row r="93"/>
    <row r="94" ht="29.28" customHeight="1">
      <c r="C94" s="27" t="inlineStr">
        <is>
          <t>Kód dielu - Popis</t>
        </is>
      </c>
      <c r="D94" s="48" t="n"/>
      <c r="E94" s="48" t="n"/>
      <c r="F94" s="48" t="n"/>
      <c r="G94" s="48" t="n"/>
      <c r="H94" s="48" t="n"/>
      <c r="I94" s="48" t="n"/>
      <c r="J94" s="49" t="inlineStr">
        <is>
          <t>Cena celkom [EUR]</t>
        </is>
      </c>
      <c r="K94" s="48" t="n"/>
    </row>
    <row r="95"/>
    <row r="96" ht="22.8" customHeight="1">
      <c r="C96" s="50" t="inlineStr">
        <is>
          <t>Náklady zo súpisu prác</t>
        </is>
      </c>
      <c r="J96" s="37">
        <f>J130</f>
        <v/>
      </c>
      <c r="AU96" s="1" t="inlineStr">
        <is>
          <t>-1</t>
        </is>
      </c>
    </row>
    <row r="97" ht="24.96" customHeight="1">
      <c r="C97" s="51" t="n"/>
      <c r="D97" s="52" t="inlineStr">
        <is>
          <t>HSV - Práce a dodávky HSV</t>
        </is>
      </c>
      <c r="E97" s="53" t="n"/>
      <c r="F97" s="53" t="n"/>
      <c r="G97" s="53" t="n"/>
      <c r="H97" s="53" t="n"/>
      <c r="I97" s="53" t="n"/>
      <c r="J97" s="54">
        <f>J131</f>
        <v/>
      </c>
    </row>
    <row r="98" ht="19.92" customHeight="1">
      <c r="C98" s="55" t="n"/>
      <c r="D98" s="56" t="inlineStr">
        <is>
          <t xml:space="preserve">    998 - Presun hmôt</t>
        </is>
      </c>
      <c r="E98" s="57" t="n"/>
      <c r="F98" s="57" t="n"/>
      <c r="G98" s="57" t="n"/>
      <c r="H98" s="57" t="n"/>
      <c r="I98" s="57" t="n"/>
      <c r="J98" s="58">
        <f>J132</f>
        <v/>
      </c>
    </row>
    <row r="99" ht="24.96" customHeight="1">
      <c r="C99" s="51" t="n"/>
      <c r="D99" s="52" t="inlineStr">
        <is>
          <t>PSV - Práce a dodávky PSV</t>
        </is>
      </c>
      <c r="E99" s="53" t="n"/>
      <c r="F99" s="53" t="n"/>
      <c r="G99" s="53" t="n"/>
      <c r="H99" s="53" t="n"/>
      <c r="I99" s="53" t="n"/>
      <c r="J99" s="54">
        <f>J147</f>
        <v/>
      </c>
    </row>
    <row r="100" ht="19.92" customHeight="1">
      <c r="C100" s="55" t="n"/>
      <c r="D100" s="56" t="inlineStr">
        <is>
          <t xml:space="preserve">    713 - Izolácie tepelné</t>
        </is>
      </c>
      <c r="E100" s="57" t="n"/>
      <c r="F100" s="57" t="n"/>
      <c r="G100" s="57" t="n"/>
      <c r="H100" s="57" t="n"/>
      <c r="I100" s="57" t="n"/>
      <c r="J100" s="58">
        <f>J148</f>
        <v/>
      </c>
    </row>
    <row r="101" ht="19.92" customHeight="1">
      <c r="C101" s="55" t="n"/>
      <c r="D101" s="56" t="inlineStr">
        <is>
          <t xml:space="preserve">    721 - Zdravotechnika - vnútorná kanalizácia</t>
        </is>
      </c>
      <c r="E101" s="57" t="n"/>
      <c r="F101" s="57" t="n"/>
      <c r="G101" s="57" t="n"/>
      <c r="H101" s="57" t="n"/>
      <c r="I101" s="57" t="n"/>
      <c r="J101" s="58">
        <f>J157</f>
        <v/>
      </c>
    </row>
    <row r="102" ht="19.92" customHeight="1">
      <c r="C102" s="55" t="n"/>
      <c r="D102" s="56" t="inlineStr">
        <is>
          <t xml:space="preserve">    722 - Zdravotechnika - vnútorný vodovod</t>
        </is>
      </c>
      <c r="E102" s="57" t="n"/>
      <c r="F102" s="57" t="n"/>
      <c r="G102" s="57" t="n"/>
      <c r="H102" s="57" t="n"/>
      <c r="I102" s="57" t="n"/>
      <c r="J102" s="58">
        <f>J174</f>
        <v/>
      </c>
    </row>
    <row r="103" ht="19.92" customHeight="1">
      <c r="C103" s="55" t="n"/>
      <c r="D103" s="56" t="inlineStr">
        <is>
          <t xml:space="preserve">    732 - Ústredné kúrenie - strojovne</t>
        </is>
      </c>
      <c r="E103" s="57" t="n"/>
      <c r="F103" s="57" t="n"/>
      <c r="G103" s="57" t="n"/>
      <c r="H103" s="57" t="n"/>
      <c r="I103" s="57" t="n"/>
      <c r="J103" s="58">
        <f>J179</f>
        <v/>
      </c>
    </row>
    <row r="104" ht="19.92" customHeight="1">
      <c r="C104" s="55" t="n"/>
      <c r="D104" s="56" t="inlineStr">
        <is>
          <t xml:space="preserve">    733 - Ústredné kúrenie - rozvodné potrubie</t>
        </is>
      </c>
      <c r="E104" s="57" t="n"/>
      <c r="F104" s="57" t="n"/>
      <c r="G104" s="57" t="n"/>
      <c r="H104" s="57" t="n"/>
      <c r="I104" s="57" t="n"/>
      <c r="J104" s="58">
        <f>J192</f>
        <v/>
      </c>
    </row>
    <row r="105" ht="19.92" customHeight="1">
      <c r="C105" s="55" t="n"/>
      <c r="D105" s="56" t="inlineStr">
        <is>
          <t xml:space="preserve">    735 - Ústredné kúrenie - vykurovacie telesá</t>
        </is>
      </c>
      <c r="E105" s="57" t="n"/>
      <c r="F105" s="57" t="n"/>
      <c r="G105" s="57" t="n"/>
      <c r="H105" s="57" t="n"/>
      <c r="I105" s="57" t="n"/>
      <c r="J105" s="58">
        <f>J213</f>
        <v/>
      </c>
    </row>
    <row r="106" ht="19.92" customHeight="1">
      <c r="C106" s="55" t="n"/>
      <c r="D106" s="56" t="inlineStr">
        <is>
          <t xml:space="preserve">    762 - Konštrukcie tesárske</t>
        </is>
      </c>
      <c r="E106" s="57" t="n"/>
      <c r="F106" s="57" t="n"/>
      <c r="G106" s="57" t="n"/>
      <c r="H106" s="57" t="n"/>
      <c r="I106" s="57" t="n"/>
      <c r="J106" s="58">
        <f>J242</f>
        <v/>
      </c>
    </row>
    <row r="107" ht="19.92" customHeight="1">
      <c r="C107" s="55" t="n"/>
      <c r="D107" s="56" t="inlineStr">
        <is>
          <t xml:space="preserve">    769 - Diel 769</t>
        </is>
      </c>
      <c r="E107" s="57" t="n"/>
      <c r="F107" s="57" t="n"/>
      <c r="G107" s="57" t="n"/>
      <c r="H107" s="57" t="n"/>
      <c r="I107" s="57" t="n"/>
      <c r="J107" s="58">
        <f>J248</f>
        <v/>
      </c>
    </row>
    <row r="108" ht="24.96" customHeight="1">
      <c r="C108" s="51" t="n"/>
      <c r="D108" s="52" t="inlineStr">
        <is>
          <t>M - Práce a dodávky M</t>
        </is>
      </c>
      <c r="E108" s="53" t="n"/>
      <c r="F108" s="53" t="n"/>
      <c r="G108" s="53" t="n"/>
      <c r="H108" s="53" t="n"/>
      <c r="I108" s="53" t="n"/>
      <c r="J108" s="54">
        <f>J276</f>
        <v/>
      </c>
    </row>
    <row r="109" ht="19.92" customHeight="1">
      <c r="C109" s="55" t="n"/>
      <c r="D109" s="56" t="inlineStr">
        <is>
          <t xml:space="preserve">    21-M - Elektromontáže</t>
        </is>
      </c>
      <c r="E109" s="57" t="n"/>
      <c r="F109" s="57" t="n"/>
      <c r="G109" s="57" t="n"/>
      <c r="H109" s="57" t="n"/>
      <c r="I109" s="57" t="n"/>
      <c r="J109" s="58">
        <f>J277</f>
        <v/>
      </c>
    </row>
    <row r="110" ht="19.92" customHeight="1">
      <c r="C110" s="55" t="n"/>
      <c r="D110" s="56" t="inlineStr">
        <is>
          <t xml:space="preserve">    23-M - Montáže potrubia</t>
        </is>
      </c>
      <c r="E110" s="57" t="n"/>
      <c r="F110" s="57" t="n"/>
      <c r="G110" s="57" t="n"/>
      <c r="H110" s="57" t="n"/>
      <c r="I110" s="57" t="n"/>
      <c r="J110" s="58">
        <f>J283</f>
        <v/>
      </c>
    </row>
    <row r="111"/>
    <row r="112"/>
    <row r="113"/>
    <row r="114"/>
    <row r="115"/>
    <row r="116"/>
    <row r="117" ht="24.96" customHeight="1">
      <c r="C117" s="3" t="inlineStr">
        <is>
          <t>SÚPIS PRÁC</t>
        </is>
      </c>
    </row>
    <row r="118"/>
    <row r="119">
      <c r="C119" s="1" t="inlineStr">
        <is>
          <t>Stavba:</t>
        </is>
      </c>
    </row>
    <row r="120">
      <c r="E120" s="28">
        <f>E7</f>
        <v/>
      </c>
    </row>
    <row r="121">
      <c r="C121" s="1" t="inlineStr">
        <is>
          <t>Objekt:</t>
        </is>
      </c>
    </row>
    <row r="122">
      <c r="E122" s="47">
        <f>E9</f>
        <v/>
      </c>
    </row>
    <row r="123"/>
    <row r="124">
      <c r="C124" s="1" t="inlineStr">
        <is>
          <t>Miesto:</t>
        </is>
      </c>
      <c r="F124" s="1">
        <f>F12</f>
        <v/>
      </c>
      <c r="I124" s="1" t="inlineStr">
        <is>
          <t>Dátum:</t>
        </is>
      </c>
      <c r="J124" s="94">
        <f>IF(J12="","",J12)</f>
        <v/>
      </c>
    </row>
    <row r="125"/>
    <row r="126">
      <c r="C126" s="1" t="inlineStr">
        <is>
          <t>Zadávateľ:</t>
        </is>
      </c>
      <c r="F126" s="1">
        <f>E15</f>
        <v/>
      </c>
      <c r="I126" s="1" t="inlineStr">
        <is>
          <t>Projektant:</t>
        </is>
      </c>
      <c r="J126" s="28">
        <f>E21</f>
        <v/>
      </c>
    </row>
    <row r="127">
      <c r="C127" s="1" t="inlineStr">
        <is>
          <t>Zhotoviteľ:</t>
        </is>
      </c>
      <c r="F127" s="1">
        <f>IF(E18="","",E18)</f>
        <v/>
      </c>
      <c r="I127" s="1" t="inlineStr">
        <is>
          <t>Spracovateľ:</t>
        </is>
      </c>
      <c r="J127" s="28">
        <f>E24</f>
        <v/>
      </c>
    </row>
    <row r="128"/>
    <row r="129" ht="29.28" customHeight="1">
      <c r="C129" s="59" t="inlineStr">
        <is>
          <t>PČ</t>
        </is>
      </c>
      <c r="D129" s="60" t="inlineStr">
        <is>
          <t>Typ</t>
        </is>
      </c>
      <c r="E129" s="60" t="inlineStr">
        <is>
          <t>Kód</t>
        </is>
      </c>
      <c r="F129" s="60" t="inlineStr">
        <is>
          <t>Popis</t>
        </is>
      </c>
      <c r="G129" s="60" t="inlineStr">
        <is>
          <t>MJ</t>
        </is>
      </c>
      <c r="H129" s="60" t="inlineStr">
        <is>
          <t>Množstvo</t>
        </is>
      </c>
      <c r="I129" s="60" t="inlineStr">
        <is>
          <t>J.cena [EUR]</t>
        </is>
      </c>
      <c r="J129" s="61" t="inlineStr">
        <is>
          <t>Cena celkom [EUR]</t>
        </is>
      </c>
      <c r="K129" s="62" t="inlineStr">
        <is>
          <t>Cenová sústava</t>
        </is>
      </c>
      <c r="N129" s="63" t="inlineStr">
        <is>
          <t>DPH</t>
        </is>
      </c>
      <c r="O129" s="63" t="inlineStr">
        <is>
          <t>J. Nh [h]</t>
        </is>
      </c>
      <c r="P129" s="63" t="inlineStr">
        <is>
          <t>Nh celkom [h]</t>
        </is>
      </c>
      <c r="Q129" s="63" t="inlineStr">
        <is>
          <t>J. hmotnosť [t]</t>
        </is>
      </c>
      <c r="R129" s="63" t="inlineStr">
        <is>
          <t>Hmotnosť celkom [t]</t>
        </is>
      </c>
      <c r="S129" s="63" t="inlineStr">
        <is>
          <t>J. suť [t]</t>
        </is>
      </c>
      <c r="T129" s="63" t="inlineStr">
        <is>
          <t>Suť celkom [t]</t>
        </is>
      </c>
    </row>
    <row r="130" ht="22.8" customHeight="1">
      <c r="C130" s="64" t="inlineStr">
        <is>
          <t>Náklady súpisu celkom</t>
        </is>
      </c>
      <c r="J130" s="65">
        <f>BK130</f>
        <v/>
      </c>
      <c r="P130" s="98">
        <f>P131+P147+P276</f>
        <v/>
      </c>
      <c r="R130" s="98">
        <f>R131+R147+R276</f>
        <v/>
      </c>
      <c r="T130" s="98">
        <f>T131+T147+T276</f>
        <v/>
      </c>
      <c r="AT130" s="1" t="inlineStr">
        <is>
          <t>D</t>
        </is>
      </c>
      <c r="AU130" s="1" t="inlineStr">
        <is>
          <t>-1</t>
        </is>
      </c>
      <c r="BK130" s="66">
        <f>BK131+BK147+BK276</f>
        <v/>
      </c>
    </row>
    <row r="131" ht="25.92" customHeight="1">
      <c r="D131" s="67" t="inlineStr">
        <is>
          <t>D</t>
        </is>
      </c>
      <c r="E131" s="68" t="inlineStr">
        <is>
          <t>HSV</t>
        </is>
      </c>
      <c r="F131" s="68" t="inlineStr">
        <is>
          <t>Práce a dodávky HSV</t>
        </is>
      </c>
      <c r="J131" s="69">
        <f>BK131</f>
        <v/>
      </c>
      <c r="P131" s="98">
        <f>P132</f>
        <v/>
      </c>
      <c r="R131" s="98">
        <f>R132</f>
        <v/>
      </c>
      <c r="T131" s="98">
        <f>T132</f>
        <v/>
      </c>
      <c r="AR131" s="1" t="inlineStr">
        <is>
          <t>1</t>
        </is>
      </c>
      <c r="AT131" s="46" t="inlineStr">
        <is>
          <t>D</t>
        </is>
      </c>
      <c r="AU131" s="46" t="inlineStr">
        <is>
          <t>0</t>
        </is>
      </c>
      <c r="AY131" s="1" t="inlineStr">
        <is>
          <t>ROZPOCET</t>
        </is>
      </c>
      <c r="BK131" s="31">
        <f>BK132</f>
        <v/>
      </c>
    </row>
    <row r="132" ht="22.8" customHeight="1">
      <c r="D132" s="67" t="inlineStr">
        <is>
          <t>D</t>
        </is>
      </c>
      <c r="E132" s="70" t="inlineStr">
        <is>
          <t>998</t>
        </is>
      </c>
      <c r="F132" s="70" t="inlineStr">
        <is>
          <t>Presun hmôt</t>
        </is>
      </c>
      <c r="J132" s="71">
        <f>BK132</f>
        <v/>
      </c>
      <c r="P132" s="98">
        <f>SUM(P133:P146)</f>
        <v/>
      </c>
      <c r="R132" s="98">
        <f>SUM(R133:R146)</f>
        <v/>
      </c>
      <c r="T132" s="98">
        <f>SUM(T133:T146)</f>
        <v/>
      </c>
      <c r="AR132" s="1" t="inlineStr">
        <is>
          <t>1</t>
        </is>
      </c>
      <c r="AT132" s="46" t="inlineStr">
        <is>
          <t>D</t>
        </is>
      </c>
      <c r="AU132" s="46" t="inlineStr">
        <is>
          <t>1</t>
        </is>
      </c>
      <c r="AY132" s="1" t="inlineStr">
        <is>
          <t>ROZPOCET</t>
        </is>
      </c>
      <c r="BK132" s="31">
        <f>SUM(BK133:BK146)</f>
        <v/>
      </c>
    </row>
    <row r="133" ht="60" customHeight="1">
      <c r="C133" s="72" t="inlineStr">
        <is>
          <t>1</t>
        </is>
      </c>
      <c r="D133" s="72" t="inlineStr">
        <is>
          <t>K</t>
        </is>
      </c>
      <c r="E133" s="73" t="inlineStr">
        <is>
          <t>998732202.S</t>
        </is>
      </c>
      <c r="F133" s="74" t="inlineStr">
        <is>
          <t>Presun hmôt pre strojovne v objektoch výšky nad 6 do 12 m (Cenová sústava ponúka presun hmôt pre strojovne len do výšky 12 m; objekt má 15,70 m. Ocenená je najvyššia dostupná trieda, vyššiu sústava pre tento oddiel neobsahuje.)</t>
        </is>
      </c>
      <c r="G133" s="75" t="inlineStr">
        <is>
          <t>%</t>
        </is>
      </c>
      <c r="H133" s="100" t="n">
        <v>3487.71</v>
      </c>
      <c r="I133" s="77" t="n">
        <v>1.15</v>
      </c>
      <c r="J133" s="77">
        <f>ROUND(I133*H133,2)</f>
        <v/>
      </c>
      <c r="K133" s="78" t="inlineStr">
        <is>
          <t>CENEKON 2026/02</t>
        </is>
      </c>
      <c r="N133" s="46" t="inlineStr">
        <is>
          <t>základná</t>
        </is>
      </c>
      <c r="O133" s="98" t="n">
        <v>0</v>
      </c>
      <c r="P133" s="98">
        <f>O133*H133</f>
        <v/>
      </c>
      <c r="Q133" s="98" t="n">
        <v>0</v>
      </c>
      <c r="R133" s="98">
        <f>Q133*H133</f>
        <v/>
      </c>
      <c r="S133" s="98" t="n">
        <v>0</v>
      </c>
      <c r="T133" s="98">
        <f>S133*H133</f>
        <v/>
      </c>
      <c r="AR133" s="1" t="inlineStr">
        <is>
          <t>4</t>
        </is>
      </c>
      <c r="AT133" s="1" t="inlineStr">
        <is>
          <t>K</t>
        </is>
      </c>
      <c r="AU133" s="1" t="inlineStr">
        <is>
          <t>2</t>
        </is>
      </c>
      <c r="AY133" s="1" t="inlineStr">
        <is>
          <t>ROZPOCET</t>
        </is>
      </c>
      <c r="BE133" s="31">
        <f>IF(N133="základná",J133,0)</f>
        <v/>
      </c>
      <c r="BF133" s="31">
        <f>IF(N133="znížená",J133,0)</f>
        <v/>
      </c>
      <c r="BG133" s="31">
        <f>IF(N133="zákl. prenesená",J133,0)</f>
        <v/>
      </c>
      <c r="BH133" s="31">
        <f>IF(N133="zníž. prenesená",J133,0)</f>
        <v/>
      </c>
      <c r="BI133" s="31">
        <f>IF(N133="nulová",J133,0)</f>
        <v/>
      </c>
      <c r="BJ133" s="1" t="inlineStr">
        <is>
          <t>2</t>
        </is>
      </c>
      <c r="BK133" s="31">
        <f>ROUND(I133*H133,2)</f>
        <v/>
      </c>
      <c r="BL133" s="1" t="inlineStr">
        <is>
          <t>4</t>
        </is>
      </c>
      <c r="BM133" s="1" t="inlineStr">
        <is>
          <t>-1692586481</t>
        </is>
      </c>
    </row>
    <row r="134">
      <c r="D134" s="79" t="inlineStr">
        <is>
          <t>VV</t>
        </is>
      </c>
      <c r="F134" s="80" t="inlineStr">
        <is>
          <t>1.15 % zo základne oddielu 732 Strojovne: 348771.42 EUR / 100</t>
        </is>
      </c>
      <c r="H134" s="101" t="n">
        <v>3487.71</v>
      </c>
      <c r="AT134" s="1" t="inlineStr">
        <is>
          <t>VV</t>
        </is>
      </c>
      <c r="AU134" s="1" t="inlineStr">
        <is>
          <t>2</t>
        </is>
      </c>
      <c r="AV134" s="2" t="inlineStr">
        <is>
          <t>2</t>
        </is>
      </c>
      <c r="AW134" s="2" t="inlineStr">
        <is>
          <t>True</t>
        </is>
      </c>
      <c r="AX134" s="2" t="inlineStr">
        <is>
          <t>1</t>
        </is>
      </c>
      <c r="AY134" s="1" t="inlineStr">
        <is>
          <t>ROZPOCET</t>
        </is>
      </c>
    </row>
    <row r="135" ht="24" customHeight="1">
      <c r="C135" s="72" t="inlineStr">
        <is>
          <t>2</t>
        </is>
      </c>
      <c r="D135" s="72" t="inlineStr">
        <is>
          <t>K</t>
        </is>
      </c>
      <c r="E135" s="73" t="inlineStr">
        <is>
          <t>998733203.S</t>
        </is>
      </c>
      <c r="F135" s="74" t="inlineStr">
        <is>
          <t>Presun hmôt pre rozvody potrubia v objektoch výšky nad 6 do 24 m</t>
        </is>
      </c>
      <c r="G135" s="75" t="inlineStr">
        <is>
          <t>%</t>
        </is>
      </c>
      <c r="H135" s="100" t="n">
        <v>86.90000000000001</v>
      </c>
      <c r="I135" s="77" t="n">
        <v>1.5</v>
      </c>
      <c r="J135" s="77">
        <f>ROUND(I135*H135,2)</f>
        <v/>
      </c>
      <c r="K135" s="78" t="inlineStr">
        <is>
          <t>CENEKON 2026/02</t>
        </is>
      </c>
      <c r="N135" s="46" t="inlineStr">
        <is>
          <t>základná</t>
        </is>
      </c>
      <c r="O135" s="98" t="n">
        <v>0</v>
      </c>
      <c r="P135" s="98">
        <f>O135*H135</f>
        <v/>
      </c>
      <c r="Q135" s="98" t="n">
        <v>0</v>
      </c>
      <c r="R135" s="98">
        <f>Q135*H135</f>
        <v/>
      </c>
      <c r="S135" s="98" t="n">
        <v>0</v>
      </c>
      <c r="T135" s="98">
        <f>S135*H135</f>
        <v/>
      </c>
      <c r="AR135" s="1" t="inlineStr">
        <is>
          <t>4</t>
        </is>
      </c>
      <c r="AT135" s="1" t="inlineStr">
        <is>
          <t>K</t>
        </is>
      </c>
      <c r="AU135" s="1" t="inlineStr">
        <is>
          <t>2</t>
        </is>
      </c>
      <c r="AY135" s="1" t="inlineStr">
        <is>
          <t>ROZPOCET</t>
        </is>
      </c>
      <c r="BE135" s="31">
        <f>IF(N135="základná",J135,0)</f>
        <v/>
      </c>
      <c r="BF135" s="31">
        <f>IF(N135="znížená",J135,0)</f>
        <v/>
      </c>
      <c r="BG135" s="31">
        <f>IF(N135="zákl. prenesená",J135,0)</f>
        <v/>
      </c>
      <c r="BH135" s="31">
        <f>IF(N135="zníž. prenesená",J135,0)</f>
        <v/>
      </c>
      <c r="BI135" s="31">
        <f>IF(N135="nulová",J135,0)</f>
        <v/>
      </c>
      <c r="BJ135" s="1" t="inlineStr">
        <is>
          <t>2</t>
        </is>
      </c>
      <c r="BK135" s="31">
        <f>ROUND(I135*H135,2)</f>
        <v/>
      </c>
      <c r="BL135" s="1" t="inlineStr">
        <is>
          <t>4</t>
        </is>
      </c>
      <c r="BM135" s="1" t="inlineStr">
        <is>
          <t>660047575</t>
        </is>
      </c>
    </row>
    <row r="136">
      <c r="D136" s="79" t="inlineStr">
        <is>
          <t>VV</t>
        </is>
      </c>
      <c r="F136" s="80" t="inlineStr">
        <is>
          <t>1.5 % zo základne oddielu 733 Rozvody potrubia: 8689.69 EUR / 100</t>
        </is>
      </c>
      <c r="H136" s="101" t="n">
        <v>86.90000000000001</v>
      </c>
      <c r="AT136" s="1" t="inlineStr">
        <is>
          <t>VV</t>
        </is>
      </c>
      <c r="AU136" s="1" t="inlineStr">
        <is>
          <t>2</t>
        </is>
      </c>
      <c r="AV136" s="2" t="inlineStr">
        <is>
          <t>2</t>
        </is>
      </c>
      <c r="AW136" s="2" t="inlineStr">
        <is>
          <t>True</t>
        </is>
      </c>
      <c r="AX136" s="2" t="inlineStr">
        <is>
          <t>1</t>
        </is>
      </c>
      <c r="AY136" s="1" t="inlineStr">
        <is>
          <t>ROZPOCET</t>
        </is>
      </c>
    </row>
    <row r="137" ht="24" customHeight="1">
      <c r="C137" s="72" t="inlineStr">
        <is>
          <t>3</t>
        </is>
      </c>
      <c r="D137" s="72" t="inlineStr">
        <is>
          <t>K</t>
        </is>
      </c>
      <c r="E137" s="73" t="inlineStr">
        <is>
          <t>998713203.S</t>
        </is>
      </c>
      <c r="F137" s="74" t="inlineStr">
        <is>
          <t>Presun hmôt pre izolácie tepelné v objektoch výšky nad 12 do 24 m</t>
        </is>
      </c>
      <c r="G137" s="75" t="inlineStr">
        <is>
          <t>%</t>
        </is>
      </c>
      <c r="H137" s="100" t="n">
        <v>23.01</v>
      </c>
      <c r="I137" s="77" t="n">
        <v>1.55</v>
      </c>
      <c r="J137" s="77">
        <f>ROUND(I137*H137,2)</f>
        <v/>
      </c>
      <c r="K137" s="78" t="inlineStr">
        <is>
          <t>CENEKON 2026/02</t>
        </is>
      </c>
      <c r="N137" s="46" t="inlineStr">
        <is>
          <t>základná</t>
        </is>
      </c>
      <c r="O137" s="98" t="n">
        <v>0</v>
      </c>
      <c r="P137" s="98">
        <f>O137*H137</f>
        <v/>
      </c>
      <c r="Q137" s="98" t="n">
        <v>0</v>
      </c>
      <c r="R137" s="98">
        <f>Q137*H137</f>
        <v/>
      </c>
      <c r="S137" s="98" t="n">
        <v>0</v>
      </c>
      <c r="T137" s="98">
        <f>S137*H137</f>
        <v/>
      </c>
      <c r="AR137" s="1" t="inlineStr">
        <is>
          <t>4</t>
        </is>
      </c>
      <c r="AT137" s="1" t="inlineStr">
        <is>
          <t>K</t>
        </is>
      </c>
      <c r="AU137" s="1" t="inlineStr">
        <is>
          <t>2</t>
        </is>
      </c>
      <c r="AY137" s="1" t="inlineStr">
        <is>
          <t>ROZPOCET</t>
        </is>
      </c>
      <c r="BE137" s="31">
        <f>IF(N137="základná",J137,0)</f>
        <v/>
      </c>
      <c r="BF137" s="31">
        <f>IF(N137="znížená",J137,0)</f>
        <v/>
      </c>
      <c r="BG137" s="31">
        <f>IF(N137="zákl. prenesená",J137,0)</f>
        <v/>
      </c>
      <c r="BH137" s="31">
        <f>IF(N137="zníž. prenesená",J137,0)</f>
        <v/>
      </c>
      <c r="BI137" s="31">
        <f>IF(N137="nulová",J137,0)</f>
        <v/>
      </c>
      <c r="BJ137" s="1" t="inlineStr">
        <is>
          <t>2</t>
        </is>
      </c>
      <c r="BK137" s="31">
        <f>ROUND(I137*H137,2)</f>
        <v/>
      </c>
      <c r="BL137" s="1" t="inlineStr">
        <is>
          <t>4</t>
        </is>
      </c>
      <c r="BM137" s="1" t="inlineStr">
        <is>
          <t>1349811547</t>
        </is>
      </c>
    </row>
    <row r="138">
      <c r="D138" s="79" t="inlineStr">
        <is>
          <t>VV</t>
        </is>
      </c>
      <c r="F138" s="80" t="inlineStr">
        <is>
          <t>1.55 % zo základne oddielu 713 Izolácie tepelné: 2300.74 EUR / 100</t>
        </is>
      </c>
      <c r="H138" s="101" t="n">
        <v>23.01</v>
      </c>
      <c r="AT138" s="1" t="inlineStr">
        <is>
          <t>VV</t>
        </is>
      </c>
      <c r="AU138" s="1" t="inlineStr">
        <is>
          <t>2</t>
        </is>
      </c>
      <c r="AV138" s="2" t="inlineStr">
        <is>
          <t>2</t>
        </is>
      </c>
      <c r="AW138" s="2" t="inlineStr">
        <is>
          <t>True</t>
        </is>
      </c>
      <c r="AX138" s="2" t="inlineStr">
        <is>
          <t>1</t>
        </is>
      </c>
      <c r="AY138" s="1" t="inlineStr">
        <is>
          <t>ROZPOCET</t>
        </is>
      </c>
    </row>
    <row r="139" ht="24" customHeight="1">
      <c r="C139" s="72" t="inlineStr">
        <is>
          <t>4</t>
        </is>
      </c>
      <c r="D139" s="72" t="inlineStr">
        <is>
          <t>K</t>
        </is>
      </c>
      <c r="E139" s="73" t="inlineStr">
        <is>
          <t>998735203.S</t>
        </is>
      </c>
      <c r="F139" s="74" t="inlineStr">
        <is>
          <t>Presun hmôt pre vykurovacie telesá v objektoch výšky nad 12 do 24 m</t>
        </is>
      </c>
      <c r="G139" s="75" t="inlineStr">
        <is>
          <t>%</t>
        </is>
      </c>
      <c r="H139" s="100" t="n">
        <v>965.7</v>
      </c>
      <c r="I139" s="77" t="n">
        <v>1.65</v>
      </c>
      <c r="J139" s="77">
        <f>ROUND(I139*H139,2)</f>
        <v/>
      </c>
      <c r="K139" s="78" t="inlineStr">
        <is>
          <t>CENEKON 2026/02</t>
        </is>
      </c>
      <c r="N139" s="46" t="inlineStr">
        <is>
          <t>základná</t>
        </is>
      </c>
      <c r="O139" s="98" t="n">
        <v>0</v>
      </c>
      <c r="P139" s="98">
        <f>O139*H139</f>
        <v/>
      </c>
      <c r="Q139" s="98" t="n">
        <v>0</v>
      </c>
      <c r="R139" s="98">
        <f>Q139*H139</f>
        <v/>
      </c>
      <c r="S139" s="98" t="n">
        <v>0</v>
      </c>
      <c r="T139" s="98">
        <f>S139*H139</f>
        <v/>
      </c>
      <c r="AR139" s="1" t="inlineStr">
        <is>
          <t>4</t>
        </is>
      </c>
      <c r="AT139" s="1" t="inlineStr">
        <is>
          <t>K</t>
        </is>
      </c>
      <c r="AU139" s="1" t="inlineStr">
        <is>
          <t>2</t>
        </is>
      </c>
      <c r="AY139" s="1" t="inlineStr">
        <is>
          <t>ROZPOCET</t>
        </is>
      </c>
      <c r="BE139" s="31">
        <f>IF(N139="základná",J139,0)</f>
        <v/>
      </c>
      <c r="BF139" s="31">
        <f>IF(N139="znížená",J139,0)</f>
        <v/>
      </c>
      <c r="BG139" s="31">
        <f>IF(N139="zákl. prenesená",J139,0)</f>
        <v/>
      </c>
      <c r="BH139" s="31">
        <f>IF(N139="zníž. prenesená",J139,0)</f>
        <v/>
      </c>
      <c r="BI139" s="31">
        <f>IF(N139="nulová",J139,0)</f>
        <v/>
      </c>
      <c r="BJ139" s="1" t="inlineStr">
        <is>
          <t>2</t>
        </is>
      </c>
      <c r="BK139" s="31">
        <f>ROUND(I139*H139,2)</f>
        <v/>
      </c>
      <c r="BL139" s="1" t="inlineStr">
        <is>
          <t>4</t>
        </is>
      </c>
      <c r="BM139" s="1" t="inlineStr">
        <is>
          <t>996812103</t>
        </is>
      </c>
    </row>
    <row r="140">
      <c r="D140" s="79" t="inlineStr">
        <is>
          <t>VV</t>
        </is>
      </c>
      <c r="F140" s="80" t="inlineStr">
        <is>
          <t>1.65 % zo základne oddielu 735 Vykurovacie telesá a podlahové vykurovanie: 96570.29 EUR / 100</t>
        </is>
      </c>
      <c r="H140" s="101" t="n">
        <v>965.7</v>
      </c>
      <c r="AT140" s="1" t="inlineStr">
        <is>
          <t>VV</t>
        </is>
      </c>
      <c r="AU140" s="1" t="inlineStr">
        <is>
          <t>2</t>
        </is>
      </c>
      <c r="AV140" s="2" t="inlineStr">
        <is>
          <t>2</t>
        </is>
      </c>
      <c r="AW140" s="2" t="inlineStr">
        <is>
          <t>True</t>
        </is>
      </c>
      <c r="AX140" s="2" t="inlineStr">
        <is>
          <t>1</t>
        </is>
      </c>
      <c r="AY140" s="1" t="inlineStr">
        <is>
          <t>ROZPOCET</t>
        </is>
      </c>
    </row>
    <row r="141" ht="24" customHeight="1">
      <c r="C141" s="72" t="inlineStr">
        <is>
          <t>5</t>
        </is>
      </c>
      <c r="D141" s="72" t="inlineStr">
        <is>
          <t>K</t>
        </is>
      </c>
      <c r="E141" s="73" t="inlineStr">
        <is>
          <t>998769203.S</t>
        </is>
      </c>
      <c r="F141" s="74" t="inlineStr">
        <is>
          <t>Presun hmôt pre montáž vzduchotechnických zariadení vo výške nad 7 do 24 m</t>
        </is>
      </c>
      <c r="G141" s="75" t="inlineStr">
        <is>
          <t>%</t>
        </is>
      </c>
      <c r="H141" s="100" t="n">
        <v>412.57</v>
      </c>
      <c r="I141" s="77" t="n">
        <v>1.8</v>
      </c>
      <c r="J141" s="77">
        <f>ROUND(I141*H141,2)</f>
        <v/>
      </c>
      <c r="K141" s="78" t="inlineStr">
        <is>
          <t>CENEKON 2026/02</t>
        </is>
      </c>
      <c r="N141" s="46" t="inlineStr">
        <is>
          <t>základná</t>
        </is>
      </c>
      <c r="O141" s="98" t="n">
        <v>0</v>
      </c>
      <c r="P141" s="98">
        <f>O141*H141</f>
        <v/>
      </c>
      <c r="Q141" s="98" t="n">
        <v>0</v>
      </c>
      <c r="R141" s="98">
        <f>Q141*H141</f>
        <v/>
      </c>
      <c r="S141" s="98" t="n">
        <v>0</v>
      </c>
      <c r="T141" s="98">
        <f>S141*H141</f>
        <v/>
      </c>
      <c r="AR141" s="1" t="inlineStr">
        <is>
          <t>4</t>
        </is>
      </c>
      <c r="AT141" s="1" t="inlineStr">
        <is>
          <t>K</t>
        </is>
      </c>
      <c r="AU141" s="1" t="inlineStr">
        <is>
          <t>2</t>
        </is>
      </c>
      <c r="AY141" s="1" t="inlineStr">
        <is>
          <t>ROZPOCET</t>
        </is>
      </c>
      <c r="BE141" s="31">
        <f>IF(N141="základná",J141,0)</f>
        <v/>
      </c>
      <c r="BF141" s="31">
        <f>IF(N141="znížená",J141,0)</f>
        <v/>
      </c>
      <c r="BG141" s="31">
        <f>IF(N141="zákl. prenesená",J141,0)</f>
        <v/>
      </c>
      <c r="BH141" s="31">
        <f>IF(N141="zníž. prenesená",J141,0)</f>
        <v/>
      </c>
      <c r="BI141" s="31">
        <f>IF(N141="nulová",J141,0)</f>
        <v/>
      </c>
      <c r="BJ141" s="1" t="inlineStr">
        <is>
          <t>2</t>
        </is>
      </c>
      <c r="BK141" s="31">
        <f>ROUND(I141*H141,2)</f>
        <v/>
      </c>
      <c r="BL141" s="1" t="inlineStr">
        <is>
          <t>4</t>
        </is>
      </c>
      <c r="BM141" s="1" t="inlineStr">
        <is>
          <t>-596422943</t>
        </is>
      </c>
    </row>
    <row r="142">
      <c r="D142" s="79" t="inlineStr">
        <is>
          <t>VV</t>
        </is>
      </c>
      <c r="F142" s="80" t="inlineStr">
        <is>
          <t>1.8 % zo základne oddielu 769 Montáže vzduchotechnických zariadení: 41257.46 EUR / 100</t>
        </is>
      </c>
      <c r="H142" s="101" t="n">
        <v>412.57</v>
      </c>
      <c r="AT142" s="1" t="inlineStr">
        <is>
          <t>VV</t>
        </is>
      </c>
      <c r="AU142" s="1" t="inlineStr">
        <is>
          <t>2</t>
        </is>
      </c>
      <c r="AV142" s="2" t="inlineStr">
        <is>
          <t>2</t>
        </is>
      </c>
      <c r="AW142" s="2" t="inlineStr">
        <is>
          <t>True</t>
        </is>
      </c>
      <c r="AX142" s="2" t="inlineStr">
        <is>
          <t>1</t>
        </is>
      </c>
      <c r="AY142" s="1" t="inlineStr">
        <is>
          <t>ROZPOCET</t>
        </is>
      </c>
    </row>
    <row r="143" ht="24" customHeight="1">
      <c r="C143" s="72" t="inlineStr">
        <is>
          <t>6</t>
        </is>
      </c>
      <c r="D143" s="72" t="inlineStr">
        <is>
          <t>K</t>
        </is>
      </c>
      <c r="E143" s="73" t="inlineStr">
        <is>
          <t>998721203.S</t>
        </is>
      </c>
      <c r="F143" s="74" t="inlineStr">
        <is>
          <t>Presun hmôt pre vnútornú kanalizáciu v objektoch výšky nad 12 do 24 m</t>
        </is>
      </c>
      <c r="G143" s="75" t="inlineStr">
        <is>
          <t>%</t>
        </is>
      </c>
      <c r="H143" s="100" t="n">
        <v>22.77</v>
      </c>
      <c r="I143" s="77" t="n">
        <v>1.1</v>
      </c>
      <c r="J143" s="77">
        <f>ROUND(I143*H143,2)</f>
        <v/>
      </c>
      <c r="K143" s="78" t="inlineStr">
        <is>
          <t>CENEKON 2026/02</t>
        </is>
      </c>
      <c r="N143" s="46" t="inlineStr">
        <is>
          <t>základná</t>
        </is>
      </c>
      <c r="O143" s="98" t="n">
        <v>0</v>
      </c>
      <c r="P143" s="98">
        <f>O143*H143</f>
        <v/>
      </c>
      <c r="Q143" s="98" t="n">
        <v>0</v>
      </c>
      <c r="R143" s="98">
        <f>Q143*H143</f>
        <v/>
      </c>
      <c r="S143" s="98" t="n">
        <v>0</v>
      </c>
      <c r="T143" s="98">
        <f>S143*H143</f>
        <v/>
      </c>
      <c r="AR143" s="1" t="inlineStr">
        <is>
          <t>4</t>
        </is>
      </c>
      <c r="AT143" s="1" t="inlineStr">
        <is>
          <t>K</t>
        </is>
      </c>
      <c r="AU143" s="1" t="inlineStr">
        <is>
          <t>2</t>
        </is>
      </c>
      <c r="AY143" s="1" t="inlineStr">
        <is>
          <t>ROZPOCET</t>
        </is>
      </c>
      <c r="BE143" s="31">
        <f>IF(N143="základná",J143,0)</f>
        <v/>
      </c>
      <c r="BF143" s="31">
        <f>IF(N143="znížená",J143,0)</f>
        <v/>
      </c>
      <c r="BG143" s="31">
        <f>IF(N143="zákl. prenesená",J143,0)</f>
        <v/>
      </c>
      <c r="BH143" s="31">
        <f>IF(N143="zníž. prenesená",J143,0)</f>
        <v/>
      </c>
      <c r="BI143" s="31">
        <f>IF(N143="nulová",J143,0)</f>
        <v/>
      </c>
      <c r="BJ143" s="1" t="inlineStr">
        <is>
          <t>2</t>
        </is>
      </c>
      <c r="BK143" s="31">
        <f>ROUND(I143*H143,2)</f>
        <v/>
      </c>
      <c r="BL143" s="1" t="inlineStr">
        <is>
          <t>4</t>
        </is>
      </c>
      <c r="BM143" s="1" t="inlineStr">
        <is>
          <t>95802844</t>
        </is>
      </c>
    </row>
    <row r="144">
      <c r="D144" s="79" t="inlineStr">
        <is>
          <t>VV</t>
        </is>
      </c>
      <c r="F144" s="80" t="inlineStr">
        <is>
          <t>1.1 % zo základne oddielu 721 Vnútorná kanalizácia: 2276.76 EUR / 100</t>
        </is>
      </c>
      <c r="H144" s="101" t="n">
        <v>22.77</v>
      </c>
      <c r="AT144" s="1" t="inlineStr">
        <is>
          <t>VV</t>
        </is>
      </c>
      <c r="AU144" s="1" t="inlineStr">
        <is>
          <t>2</t>
        </is>
      </c>
      <c r="AV144" s="2" t="inlineStr">
        <is>
          <t>2</t>
        </is>
      </c>
      <c r="AW144" s="2" t="inlineStr">
        <is>
          <t>True</t>
        </is>
      </c>
      <c r="AX144" s="2" t="inlineStr">
        <is>
          <t>1</t>
        </is>
      </c>
      <c r="AY144" s="1" t="inlineStr">
        <is>
          <t>ROZPOCET</t>
        </is>
      </c>
    </row>
    <row r="145" ht="24" customHeight="1">
      <c r="C145" s="72" t="inlineStr">
        <is>
          <t>7</t>
        </is>
      </c>
      <c r="D145" s="72" t="inlineStr">
        <is>
          <t>K</t>
        </is>
      </c>
      <c r="E145" s="73" t="inlineStr">
        <is>
          <t>998921203.S</t>
        </is>
      </c>
      <c r="F145" s="74" t="inlineStr">
        <is>
          <t>Presun hmôt pre montáž silnoprúdových rozvodov vo výške nad 7 do 24 m</t>
        </is>
      </c>
      <c r="G145" s="75" t="inlineStr">
        <is>
          <t>%</t>
        </is>
      </c>
      <c r="H145" s="100" t="n">
        <v>5.17</v>
      </c>
      <c r="I145" s="77" t="n">
        <v>0.45</v>
      </c>
      <c r="J145" s="77">
        <f>ROUND(I145*H145,2)</f>
        <v/>
      </c>
      <c r="K145" s="78" t="inlineStr">
        <is>
          <t>CENEKON 2026/02</t>
        </is>
      </c>
      <c r="N145" s="46" t="inlineStr">
        <is>
          <t>základná</t>
        </is>
      </c>
      <c r="O145" s="98" t="n">
        <v>0</v>
      </c>
      <c r="P145" s="98">
        <f>O145*H145</f>
        <v/>
      </c>
      <c r="Q145" s="98" t="n">
        <v>0</v>
      </c>
      <c r="R145" s="98">
        <f>Q145*H145</f>
        <v/>
      </c>
      <c r="S145" s="98" t="n">
        <v>0</v>
      </c>
      <c r="T145" s="98">
        <f>S145*H145</f>
        <v/>
      </c>
      <c r="AR145" s="1" t="inlineStr">
        <is>
          <t>4</t>
        </is>
      </c>
      <c r="AT145" s="1" t="inlineStr">
        <is>
          <t>K</t>
        </is>
      </c>
      <c r="AU145" s="1" t="inlineStr">
        <is>
          <t>2</t>
        </is>
      </c>
      <c r="AY145" s="1" t="inlineStr">
        <is>
          <t>ROZPOCET</t>
        </is>
      </c>
      <c r="BE145" s="31">
        <f>IF(N145="základná",J145,0)</f>
        <v/>
      </c>
      <c r="BF145" s="31">
        <f>IF(N145="znížená",J145,0)</f>
        <v/>
      </c>
      <c r="BG145" s="31">
        <f>IF(N145="zákl. prenesená",J145,0)</f>
        <v/>
      </c>
      <c r="BH145" s="31">
        <f>IF(N145="zníž. prenesená",J145,0)</f>
        <v/>
      </c>
      <c r="BI145" s="31">
        <f>IF(N145="nulová",J145,0)</f>
        <v/>
      </c>
      <c r="BJ145" s="1" t="inlineStr">
        <is>
          <t>2</t>
        </is>
      </c>
      <c r="BK145" s="31">
        <f>ROUND(I145*H145,2)</f>
        <v/>
      </c>
      <c r="BL145" s="1" t="inlineStr">
        <is>
          <t>4</t>
        </is>
      </c>
      <c r="BM145" s="1" t="inlineStr">
        <is>
          <t>-1038112452</t>
        </is>
      </c>
    </row>
    <row r="146">
      <c r="D146" s="79" t="inlineStr">
        <is>
          <t>VV</t>
        </is>
      </c>
      <c r="F146" s="80" t="inlineStr">
        <is>
          <t>0.45 % zo základne oddielu 21-M Elektromontáže: 517.44 EUR / 100</t>
        </is>
      </c>
      <c r="H146" s="101" t="n">
        <v>5.17</v>
      </c>
      <c r="AT146" s="1" t="inlineStr">
        <is>
          <t>VV</t>
        </is>
      </c>
      <c r="AU146" s="1" t="inlineStr">
        <is>
          <t>2</t>
        </is>
      </c>
      <c r="AV146" s="2" t="inlineStr">
        <is>
          <t>2</t>
        </is>
      </c>
      <c r="AW146" s="2" t="inlineStr">
        <is>
          <t>True</t>
        </is>
      </c>
      <c r="AX146" s="2" t="inlineStr">
        <is>
          <t>1</t>
        </is>
      </c>
      <c r="AY146" s="1" t="inlineStr">
        <is>
          <t>ROZPOCET</t>
        </is>
      </c>
    </row>
    <row r="147" ht="25.92" customHeight="1">
      <c r="D147" s="67" t="inlineStr">
        <is>
          <t>D</t>
        </is>
      </c>
      <c r="E147" s="68" t="inlineStr">
        <is>
          <t>PSV</t>
        </is>
      </c>
      <c r="F147" s="68" t="inlineStr">
        <is>
          <t>Práce a dodávky PSV</t>
        </is>
      </c>
      <c r="J147" s="69">
        <f>BK147</f>
        <v/>
      </c>
      <c r="P147" s="98">
        <f>P148+P157+P174+P179+P192+P213+P242+P248</f>
        <v/>
      </c>
      <c r="R147" s="98">
        <f>R148+R157+R174+R179+R192+R213+R242+R248</f>
        <v/>
      </c>
      <c r="T147" s="98">
        <f>T148+T157+T174+T179+T192+T213+T242+T248</f>
        <v/>
      </c>
      <c r="AR147" s="1" t="inlineStr">
        <is>
          <t>2</t>
        </is>
      </c>
      <c r="AT147" s="46" t="inlineStr">
        <is>
          <t>D</t>
        </is>
      </c>
      <c r="AU147" s="46" t="inlineStr">
        <is>
          <t>0</t>
        </is>
      </c>
      <c r="AY147" s="1" t="inlineStr">
        <is>
          <t>ROZPOCET</t>
        </is>
      </c>
      <c r="BK147" s="31">
        <f>BK148+BK157+BK174+BK179+BK192+BK213+BK242+BK248</f>
        <v/>
      </c>
    </row>
    <row r="148" ht="22.8" customHeight="1">
      <c r="D148" s="67" t="inlineStr">
        <is>
          <t>D</t>
        </is>
      </c>
      <c r="E148" s="70" t="inlineStr">
        <is>
          <t>713</t>
        </is>
      </c>
      <c r="F148" s="70" t="inlineStr">
        <is>
          <t>Izolácie tepelné</t>
        </is>
      </c>
      <c r="J148" s="71">
        <f>BK148</f>
        <v/>
      </c>
      <c r="P148" s="98">
        <f>SUM(P149:P156)</f>
        <v/>
      </c>
      <c r="R148" s="98">
        <f>SUM(R149:R156)</f>
        <v/>
      </c>
      <c r="T148" s="98">
        <f>SUM(T149:T156)</f>
        <v/>
      </c>
      <c r="AR148" s="1" t="inlineStr">
        <is>
          <t>2</t>
        </is>
      </c>
      <c r="AT148" s="46" t="inlineStr">
        <is>
          <t>D</t>
        </is>
      </c>
      <c r="AU148" s="46" t="inlineStr">
        <is>
          <t>1</t>
        </is>
      </c>
      <c r="AY148" s="1" t="inlineStr">
        <is>
          <t>ROZPOCET</t>
        </is>
      </c>
      <c r="BK148" s="31">
        <f>SUM(BK149:BK156)</f>
        <v/>
      </c>
    </row>
    <row r="149" ht="24" customHeight="1">
      <c r="C149" s="72" t="inlineStr">
        <is>
          <t>8</t>
        </is>
      </c>
      <c r="D149" s="72" t="inlineStr">
        <is>
          <t>K</t>
        </is>
      </c>
      <c r="E149" s="73" t="inlineStr">
        <is>
          <t>713412112.S</t>
        </is>
      </c>
      <c r="F149" s="74" t="inlineStr">
        <is>
          <t>Montáž izolácie tepelnej potrubia puzdrami, potrubie DN 20 - medené rozvody vykurovania D 22 mm</t>
        </is>
      </c>
      <c r="G149" s="75" t="inlineStr">
        <is>
          <t>m</t>
        </is>
      </c>
      <c r="H149" s="100" t="n">
        <v>128.94</v>
      </c>
      <c r="I149" s="77" t="n">
        <v>4.82</v>
      </c>
      <c r="J149" s="77">
        <f>ROUND(I149*H149,2)</f>
        <v/>
      </c>
      <c r="K149" s="78" t="inlineStr">
        <is>
          <t>CENEKON 2026/02</t>
        </is>
      </c>
      <c r="N149" s="46" t="inlineStr">
        <is>
          <t>základná</t>
        </is>
      </c>
      <c r="O149" s="98" t="n">
        <v>0</v>
      </c>
      <c r="P149" s="98">
        <f>O149*H149</f>
        <v/>
      </c>
      <c r="Q149" s="98" t="n">
        <v>0</v>
      </c>
      <c r="R149" s="98">
        <f>Q149*H149</f>
        <v/>
      </c>
      <c r="S149" s="98" t="n">
        <v>0</v>
      </c>
      <c r="T149" s="98">
        <f>S149*H149</f>
        <v/>
      </c>
      <c r="AR149" s="1" t="inlineStr">
        <is>
          <t>16</t>
        </is>
      </c>
      <c r="AT149" s="1" t="inlineStr">
        <is>
          <t>K</t>
        </is>
      </c>
      <c r="AU149" s="1" t="inlineStr">
        <is>
          <t>2</t>
        </is>
      </c>
      <c r="AY149" s="1" t="inlineStr">
        <is>
          <t>ROZPOCET</t>
        </is>
      </c>
      <c r="BE149" s="31">
        <f>IF(N149="základná",J149,0)</f>
        <v/>
      </c>
      <c r="BF149" s="31">
        <f>IF(N149="znížená",J149,0)</f>
        <v/>
      </c>
      <c r="BG149" s="31">
        <f>IF(N149="zákl. prenesená",J149,0)</f>
        <v/>
      </c>
      <c r="BH149" s="31">
        <f>IF(N149="zníž. prenesená",J149,0)</f>
        <v/>
      </c>
      <c r="BI149" s="31">
        <f>IF(N149="nulová",J149,0)</f>
        <v/>
      </c>
      <c r="BJ149" s="1" t="inlineStr">
        <is>
          <t>2</t>
        </is>
      </c>
      <c r="BK149" s="31">
        <f>ROUND(I149*H149,2)</f>
        <v/>
      </c>
      <c r="BL149" s="1" t="inlineStr">
        <is>
          <t>16</t>
        </is>
      </c>
      <c r="BM149" s="1" t="inlineStr">
        <is>
          <t>406774793</t>
        </is>
      </c>
    </row>
    <row r="150">
      <c r="D150" s="79" t="inlineStr">
        <is>
          <t>VV</t>
        </is>
      </c>
      <c r="F150" s="80" t="inlineStr">
        <is>
          <t>zhodné s dĺžkou potrubia D 22, V-UK-005 = 128,94</t>
        </is>
      </c>
      <c r="H150" s="101" t="n">
        <v>128.94</v>
      </c>
      <c r="AT150" s="1" t="inlineStr">
        <is>
          <t>VV</t>
        </is>
      </c>
      <c r="AU150" s="1" t="inlineStr">
        <is>
          <t>2</t>
        </is>
      </c>
      <c r="AV150" s="2" t="inlineStr">
        <is>
          <t>2</t>
        </is>
      </c>
      <c r="AW150" s="2" t="inlineStr">
        <is>
          <t>True</t>
        </is>
      </c>
      <c r="AX150" s="2" t="inlineStr">
        <is>
          <t>1</t>
        </is>
      </c>
      <c r="AY150" s="1" t="inlineStr">
        <is>
          <t>ROZPOCET</t>
        </is>
      </c>
    </row>
    <row r="151" ht="24" customHeight="1">
      <c r="C151" s="82" t="inlineStr">
        <is>
          <t>9</t>
        </is>
      </c>
      <c r="D151" s="82" t="inlineStr">
        <is>
          <t>M</t>
        </is>
      </c>
      <c r="E151" s="83" t="inlineStr">
        <is>
          <t>283310030000.S</t>
        </is>
      </c>
      <c r="F151" s="84" t="inlineStr">
        <is>
          <t>Izolačné púzdro s hliníkovou fóliou, vnútorný priemer 21 mm, hrúbka 20 mm</t>
        </is>
      </c>
      <c r="G151" s="85" t="inlineStr">
        <is>
          <t>m</t>
        </is>
      </c>
      <c r="H151" s="102" t="n">
        <v>128.94</v>
      </c>
      <c r="I151" s="87" t="n">
        <v>3.62</v>
      </c>
      <c r="J151" s="87">
        <f>ROUND(I151*H151,2)</f>
        <v/>
      </c>
      <c r="K151" s="88" t="inlineStr">
        <is>
          <t>CENEKON 2026/02</t>
        </is>
      </c>
      <c r="N151" s="46" t="inlineStr">
        <is>
          <t>základná</t>
        </is>
      </c>
      <c r="O151" s="98" t="n">
        <v>0</v>
      </c>
      <c r="P151" s="98">
        <f>O151*H151</f>
        <v/>
      </c>
      <c r="Q151" s="98" t="n">
        <v>0.00019</v>
      </c>
      <c r="R151" s="98">
        <f>Q151*H151</f>
        <v/>
      </c>
      <c r="S151" s="98" t="n">
        <v>0</v>
      </c>
      <c r="T151" s="98">
        <f>S151*H151</f>
        <v/>
      </c>
      <c r="AR151" s="1" t="inlineStr">
        <is>
          <t>32</t>
        </is>
      </c>
      <c r="AT151" s="1" t="inlineStr">
        <is>
          <t>M</t>
        </is>
      </c>
      <c r="AU151" s="1" t="inlineStr">
        <is>
          <t>2</t>
        </is>
      </c>
      <c r="AY151" s="1" t="inlineStr">
        <is>
          <t>ROZPOCET</t>
        </is>
      </c>
      <c r="BE151" s="31">
        <f>IF(N151="základná",J151,0)</f>
        <v/>
      </c>
      <c r="BF151" s="31">
        <f>IF(N151="znížená",J151,0)</f>
        <v/>
      </c>
      <c r="BG151" s="31">
        <f>IF(N151="zákl. prenesená",J151,0)</f>
        <v/>
      </c>
      <c r="BH151" s="31">
        <f>IF(N151="zníž. prenesená",J151,0)</f>
        <v/>
      </c>
      <c r="BI151" s="31">
        <f>IF(N151="nulová",J151,0)</f>
        <v/>
      </c>
      <c r="BJ151" s="1" t="inlineStr">
        <is>
          <t>2</t>
        </is>
      </c>
      <c r="BK151" s="31">
        <f>ROUND(I151*H151,2)</f>
        <v/>
      </c>
      <c r="BL151" s="1" t="inlineStr">
        <is>
          <t>16</t>
        </is>
      </c>
      <c r="BM151" s="1" t="inlineStr">
        <is>
          <t>-1970233160</t>
        </is>
      </c>
    </row>
    <row r="152">
      <c r="D152" s="79" t="inlineStr">
        <is>
          <t>VV</t>
        </is>
      </c>
      <c r="F152" s="80" t="inlineStr">
        <is>
          <t>zhodné s dĺžkou potrubia D 22, V-UK-005 = 128,94</t>
        </is>
      </c>
      <c r="H152" s="101" t="n">
        <v>128.94</v>
      </c>
      <c r="AT152" s="1" t="inlineStr">
        <is>
          <t>VV</t>
        </is>
      </c>
      <c r="AU152" s="1" t="inlineStr">
        <is>
          <t>2</t>
        </is>
      </c>
      <c r="AV152" s="2" t="inlineStr">
        <is>
          <t>2</t>
        </is>
      </c>
      <c r="AW152" s="2" t="inlineStr">
        <is>
          <t>True</t>
        </is>
      </c>
      <c r="AX152" s="2" t="inlineStr">
        <is>
          <t>1</t>
        </is>
      </c>
      <c r="AY152" s="1" t="inlineStr">
        <is>
          <t>ROZPOCET</t>
        </is>
      </c>
    </row>
    <row r="153" ht="24" customHeight="1">
      <c r="C153" s="72" t="inlineStr">
        <is>
          <t>10</t>
        </is>
      </c>
      <c r="D153" s="72" t="inlineStr">
        <is>
          <t>K</t>
        </is>
      </c>
      <c r="E153" s="73" t="inlineStr">
        <is>
          <t>713412111.S</t>
        </is>
      </c>
      <c r="F153" s="74" t="inlineStr">
        <is>
          <t>Montáž izolácie tepelnej potrubia puzdrami, potrubie DN 15 - medené rozvody vykurovania D 15 mm</t>
        </is>
      </c>
      <c r="G153" s="75" t="inlineStr">
        <is>
          <t>m</t>
        </is>
      </c>
      <c r="H153" s="100" t="n">
        <v>137.16</v>
      </c>
      <c r="I153" s="77" t="n">
        <v>4.63</v>
      </c>
      <c r="J153" s="77">
        <f>ROUND(I153*H153,2)</f>
        <v/>
      </c>
      <c r="K153" s="78" t="inlineStr">
        <is>
          <t>CENEKON 2026/02</t>
        </is>
      </c>
      <c r="N153" s="46" t="inlineStr">
        <is>
          <t>základná</t>
        </is>
      </c>
      <c r="O153" s="98" t="n">
        <v>0</v>
      </c>
      <c r="P153" s="98">
        <f>O153*H153</f>
        <v/>
      </c>
      <c r="Q153" s="98" t="n">
        <v>0</v>
      </c>
      <c r="R153" s="98">
        <f>Q153*H153</f>
        <v/>
      </c>
      <c r="S153" s="98" t="n">
        <v>0</v>
      </c>
      <c r="T153" s="98">
        <f>S153*H153</f>
        <v/>
      </c>
      <c r="AR153" s="1" t="inlineStr">
        <is>
          <t>16</t>
        </is>
      </c>
      <c r="AT153" s="1" t="inlineStr">
        <is>
          <t>K</t>
        </is>
      </c>
      <c r="AU153" s="1" t="inlineStr">
        <is>
          <t>2</t>
        </is>
      </c>
      <c r="AY153" s="1" t="inlineStr">
        <is>
          <t>ROZPOCET</t>
        </is>
      </c>
      <c r="BE153" s="31">
        <f>IF(N153="základná",J153,0)</f>
        <v/>
      </c>
      <c r="BF153" s="31">
        <f>IF(N153="znížená",J153,0)</f>
        <v/>
      </c>
      <c r="BG153" s="31">
        <f>IF(N153="zákl. prenesená",J153,0)</f>
        <v/>
      </c>
      <c r="BH153" s="31">
        <f>IF(N153="zníž. prenesená",J153,0)</f>
        <v/>
      </c>
      <c r="BI153" s="31">
        <f>IF(N153="nulová",J153,0)</f>
        <v/>
      </c>
      <c r="BJ153" s="1" t="inlineStr">
        <is>
          <t>2</t>
        </is>
      </c>
      <c r="BK153" s="31">
        <f>ROUND(I153*H153,2)</f>
        <v/>
      </c>
      <c r="BL153" s="1" t="inlineStr">
        <is>
          <t>16</t>
        </is>
      </c>
      <c r="BM153" s="1" t="inlineStr">
        <is>
          <t>1256979894</t>
        </is>
      </c>
    </row>
    <row r="154">
      <c r="D154" s="79" t="inlineStr">
        <is>
          <t>VV</t>
        </is>
      </c>
      <c r="F154" s="80" t="inlineStr">
        <is>
          <t>zhodné s dĺžkou potrubia D 15, V-UK-006 = 137,16</t>
        </is>
      </c>
      <c r="H154" s="101" t="n">
        <v>137.16</v>
      </c>
      <c r="AT154" s="1" t="inlineStr">
        <is>
          <t>VV</t>
        </is>
      </c>
      <c r="AU154" s="1" t="inlineStr">
        <is>
          <t>2</t>
        </is>
      </c>
      <c r="AV154" s="2" t="inlineStr">
        <is>
          <t>2</t>
        </is>
      </c>
      <c r="AW154" s="2" t="inlineStr">
        <is>
          <t>True</t>
        </is>
      </c>
      <c r="AX154" s="2" t="inlineStr">
        <is>
          <t>1</t>
        </is>
      </c>
      <c r="AY154" s="1" t="inlineStr">
        <is>
          <t>ROZPOCET</t>
        </is>
      </c>
    </row>
    <row r="155" ht="24" customHeight="1">
      <c r="C155" s="82" t="inlineStr">
        <is>
          <t>11</t>
        </is>
      </c>
      <c r="D155" s="82" t="inlineStr">
        <is>
          <t>M</t>
        </is>
      </c>
      <c r="E155" s="83" t="inlineStr">
        <is>
          <t>283310028000.S</t>
        </is>
      </c>
      <c r="F155" s="84" t="inlineStr">
        <is>
          <t>Izolačná trubica elastomérová 15 x 19 mm</t>
        </is>
      </c>
      <c r="G155" s="85" t="inlineStr">
        <is>
          <t>m</t>
        </is>
      </c>
      <c r="H155" s="102" t="n">
        <v>137.16</v>
      </c>
      <c r="I155" s="87" t="n">
        <v>4.21</v>
      </c>
      <c r="J155" s="87">
        <f>ROUND(I155*H155,2)</f>
        <v/>
      </c>
      <c r="K155" s="88" t="inlineStr">
        <is>
          <t>CENEKON 2026/02</t>
        </is>
      </c>
      <c r="N155" s="46" t="inlineStr">
        <is>
          <t>základná</t>
        </is>
      </c>
      <c r="O155" s="98" t="n">
        <v>0</v>
      </c>
      <c r="P155" s="98">
        <f>O155*H155</f>
        <v/>
      </c>
      <c r="Q155" s="98" t="n">
        <v>9.000000000000001e-05</v>
      </c>
      <c r="R155" s="98">
        <f>Q155*H155</f>
        <v/>
      </c>
      <c r="S155" s="98" t="n">
        <v>0</v>
      </c>
      <c r="T155" s="98">
        <f>S155*H155</f>
        <v/>
      </c>
      <c r="AR155" s="1" t="inlineStr">
        <is>
          <t>32</t>
        </is>
      </c>
      <c r="AT155" s="1" t="inlineStr">
        <is>
          <t>M</t>
        </is>
      </c>
      <c r="AU155" s="1" t="inlineStr">
        <is>
          <t>2</t>
        </is>
      </c>
      <c r="AY155" s="1" t="inlineStr">
        <is>
          <t>ROZPOCET</t>
        </is>
      </c>
      <c r="BE155" s="31">
        <f>IF(N155="základná",J155,0)</f>
        <v/>
      </c>
      <c r="BF155" s="31">
        <f>IF(N155="znížená",J155,0)</f>
        <v/>
      </c>
      <c r="BG155" s="31">
        <f>IF(N155="zákl. prenesená",J155,0)</f>
        <v/>
      </c>
      <c r="BH155" s="31">
        <f>IF(N155="zníž. prenesená",J155,0)</f>
        <v/>
      </c>
      <c r="BI155" s="31">
        <f>IF(N155="nulová",J155,0)</f>
        <v/>
      </c>
      <c r="BJ155" s="1" t="inlineStr">
        <is>
          <t>2</t>
        </is>
      </c>
      <c r="BK155" s="31">
        <f>ROUND(I155*H155,2)</f>
        <v/>
      </c>
      <c r="BL155" s="1" t="inlineStr">
        <is>
          <t>16</t>
        </is>
      </c>
      <c r="BM155" s="1" t="inlineStr">
        <is>
          <t>842880400</t>
        </is>
      </c>
    </row>
    <row r="156">
      <c r="D156" s="79" t="inlineStr">
        <is>
          <t>VV</t>
        </is>
      </c>
      <c r="F156" s="80" t="inlineStr">
        <is>
          <t>zhodné s dĺžkou potrubia D 15, V-UK-006 = 137,16</t>
        </is>
      </c>
      <c r="H156" s="101" t="n">
        <v>137.16</v>
      </c>
      <c r="AT156" s="1" t="inlineStr">
        <is>
          <t>VV</t>
        </is>
      </c>
      <c r="AU156" s="1" t="inlineStr">
        <is>
          <t>2</t>
        </is>
      </c>
      <c r="AV156" s="2" t="inlineStr">
        <is>
          <t>2</t>
        </is>
      </c>
      <c r="AW156" s="2" t="inlineStr">
        <is>
          <t>True</t>
        </is>
      </c>
      <c r="AX156" s="2" t="inlineStr">
        <is>
          <t>1</t>
        </is>
      </c>
      <c r="AY156" s="1" t="inlineStr">
        <is>
          <t>ROZPOCET</t>
        </is>
      </c>
    </row>
    <row r="157" ht="22.8" customHeight="1">
      <c r="D157" s="67" t="inlineStr">
        <is>
          <t>D</t>
        </is>
      </c>
      <c r="E157" s="70" t="inlineStr">
        <is>
          <t>721</t>
        </is>
      </c>
      <c r="F157" s="70" t="inlineStr">
        <is>
          <t>Zdravotechnika - vnútorná kanalizácia</t>
        </is>
      </c>
      <c r="J157" s="71">
        <f>BK157</f>
        <v/>
      </c>
      <c r="P157" s="98">
        <f>SUM(P158:P173)</f>
        <v/>
      </c>
      <c r="R157" s="98">
        <f>SUM(R158:R173)</f>
        <v/>
      </c>
      <c r="T157" s="98">
        <f>SUM(T158:T173)</f>
        <v/>
      </c>
      <c r="AR157" s="1" t="inlineStr">
        <is>
          <t>2</t>
        </is>
      </c>
      <c r="AT157" s="46" t="inlineStr">
        <is>
          <t>D</t>
        </is>
      </c>
      <c r="AU157" s="46" t="inlineStr">
        <is>
          <t>1</t>
        </is>
      </c>
      <c r="AY157" s="1" t="inlineStr">
        <is>
          <t>ROZPOCET</t>
        </is>
      </c>
      <c r="BK157" s="31">
        <f>SUM(BK158:BK173)</f>
        <v/>
      </c>
    </row>
    <row r="158" ht="24" customHeight="1">
      <c r="C158" s="72" t="inlineStr">
        <is>
          <t>12</t>
        </is>
      </c>
      <c r="D158" s="72" t="inlineStr">
        <is>
          <t>K</t>
        </is>
      </c>
      <c r="E158" s="73" t="inlineStr">
        <is>
          <t>721175015.S</t>
        </is>
      </c>
      <c r="F158" s="74" t="inlineStr">
        <is>
          <t>Montáž zápachového uzáveru na odvod kondenzátu od kazetových jednotiek</t>
        </is>
      </c>
      <c r="G158" s="75" t="inlineStr">
        <is>
          <t>ks</t>
        </is>
      </c>
      <c r="H158" s="100" t="n">
        <v>12</v>
      </c>
      <c r="I158" s="77" t="n">
        <v>11.1</v>
      </c>
      <c r="J158" s="77">
        <f>ROUND(I158*H158,2)</f>
        <v/>
      </c>
      <c r="K158" s="78" t="inlineStr">
        <is>
          <t>CENEKON 2026/02</t>
        </is>
      </c>
      <c r="N158" s="46" t="inlineStr">
        <is>
          <t>základná</t>
        </is>
      </c>
      <c r="O158" s="98" t="n">
        <v>0</v>
      </c>
      <c r="P158" s="98">
        <f>O158*H158</f>
        <v/>
      </c>
      <c r="Q158" s="98" t="n">
        <v>0</v>
      </c>
      <c r="R158" s="98">
        <f>Q158*H158</f>
        <v/>
      </c>
      <c r="S158" s="98" t="n">
        <v>0</v>
      </c>
      <c r="T158" s="98">
        <f>S158*H158</f>
        <v/>
      </c>
      <c r="AR158" s="1" t="inlineStr">
        <is>
          <t>16</t>
        </is>
      </c>
      <c r="AT158" s="1" t="inlineStr">
        <is>
          <t>K</t>
        </is>
      </c>
      <c r="AU158" s="1" t="inlineStr">
        <is>
          <t>2</t>
        </is>
      </c>
      <c r="AY158" s="1" t="inlineStr">
        <is>
          <t>ROZPOCET</t>
        </is>
      </c>
      <c r="BE158" s="31">
        <f>IF(N158="základná",J158,0)</f>
        <v/>
      </c>
      <c r="BF158" s="31">
        <f>IF(N158="znížená",J158,0)</f>
        <v/>
      </c>
      <c r="BG158" s="31">
        <f>IF(N158="zákl. prenesená",J158,0)</f>
        <v/>
      </c>
      <c r="BH158" s="31">
        <f>IF(N158="zníž. prenesená",J158,0)</f>
        <v/>
      </c>
      <c r="BI158" s="31">
        <f>IF(N158="nulová",J158,0)</f>
        <v/>
      </c>
      <c r="BJ158" s="1" t="inlineStr">
        <is>
          <t>2</t>
        </is>
      </c>
      <c r="BK158" s="31">
        <f>ROUND(I158*H158,2)</f>
        <v/>
      </c>
      <c r="BL158" s="1" t="inlineStr">
        <is>
          <t>16</t>
        </is>
      </c>
      <c r="BM158" s="1" t="inlineStr">
        <is>
          <t>1137226759</t>
        </is>
      </c>
    </row>
    <row r="159">
      <c r="D159" s="79" t="inlineStr">
        <is>
          <t>VV</t>
        </is>
      </c>
      <c r="F159" s="80" t="inlineStr">
        <is>
          <t>1 ks na každú z 12 kazetových jednotiek</t>
        </is>
      </c>
      <c r="H159" s="101" t="n">
        <v>12</v>
      </c>
      <c r="AT159" s="1" t="inlineStr">
        <is>
          <t>VV</t>
        </is>
      </c>
      <c r="AU159" s="1" t="inlineStr">
        <is>
          <t>2</t>
        </is>
      </c>
      <c r="AV159" s="2" t="inlineStr">
        <is>
          <t>2</t>
        </is>
      </c>
      <c r="AW159" s="2" t="inlineStr">
        <is>
          <t>True</t>
        </is>
      </c>
      <c r="AX159" s="2" t="inlineStr">
        <is>
          <t>1</t>
        </is>
      </c>
      <c r="AY159" s="1" t="inlineStr">
        <is>
          <t>ROZPOCET</t>
        </is>
      </c>
    </row>
    <row r="160" ht="24" customHeight="1">
      <c r="C160" s="82" t="inlineStr">
        <is>
          <t>13</t>
        </is>
      </c>
      <c r="D160" s="82" t="inlineStr">
        <is>
          <t>M</t>
        </is>
      </c>
      <c r="E160" s="83" t="inlineStr">
        <is>
          <t>551620015300.S</t>
        </is>
      </c>
      <c r="F160" s="84" t="inlineStr">
        <is>
          <t>Zápachová uzávierka kondenzačná DN 40 pre vetranie a klimatizáciu</t>
        </is>
      </c>
      <c r="G160" s="85" t="inlineStr">
        <is>
          <t>ks</t>
        </is>
      </c>
      <c r="H160" s="102" t="n">
        <v>12</v>
      </c>
      <c r="I160" s="87" t="n">
        <v>46.03</v>
      </c>
      <c r="J160" s="87">
        <f>ROUND(I160*H160,2)</f>
        <v/>
      </c>
      <c r="K160" s="88" t="inlineStr">
        <is>
          <t>CENEKON 2026/02</t>
        </is>
      </c>
      <c r="N160" s="46" t="inlineStr">
        <is>
          <t>základná</t>
        </is>
      </c>
      <c r="O160" s="98" t="n">
        <v>0</v>
      </c>
      <c r="P160" s="98">
        <f>O160*H160</f>
        <v/>
      </c>
      <c r="Q160" s="98" t="n">
        <v>0.00023</v>
      </c>
      <c r="R160" s="98">
        <f>Q160*H160</f>
        <v/>
      </c>
      <c r="S160" s="98" t="n">
        <v>0</v>
      </c>
      <c r="T160" s="98">
        <f>S160*H160</f>
        <v/>
      </c>
      <c r="AR160" s="1" t="inlineStr">
        <is>
          <t>32</t>
        </is>
      </c>
      <c r="AT160" s="1" t="inlineStr">
        <is>
          <t>M</t>
        </is>
      </c>
      <c r="AU160" s="1" t="inlineStr">
        <is>
          <t>2</t>
        </is>
      </c>
      <c r="AY160" s="1" t="inlineStr">
        <is>
          <t>ROZPOCET</t>
        </is>
      </c>
      <c r="BE160" s="31">
        <f>IF(N160="základná",J160,0)</f>
        <v/>
      </c>
      <c r="BF160" s="31">
        <f>IF(N160="znížená",J160,0)</f>
        <v/>
      </c>
      <c r="BG160" s="31">
        <f>IF(N160="zákl. prenesená",J160,0)</f>
        <v/>
      </c>
      <c r="BH160" s="31">
        <f>IF(N160="zníž. prenesená",J160,0)</f>
        <v/>
      </c>
      <c r="BI160" s="31">
        <f>IF(N160="nulová",J160,0)</f>
        <v/>
      </c>
      <c r="BJ160" s="1" t="inlineStr">
        <is>
          <t>2</t>
        </is>
      </c>
      <c r="BK160" s="31">
        <f>ROUND(I160*H160,2)</f>
        <v/>
      </c>
      <c r="BL160" s="1" t="inlineStr">
        <is>
          <t>16</t>
        </is>
      </c>
      <c r="BM160" s="1" t="inlineStr">
        <is>
          <t>664918079</t>
        </is>
      </c>
    </row>
    <row r="161">
      <c r="D161" s="79" t="inlineStr">
        <is>
          <t>VV</t>
        </is>
      </c>
      <c r="F161" s="80" t="inlineStr">
        <is>
          <t>1 ks na každú z 12 kazetových jednotiek</t>
        </is>
      </c>
      <c r="H161" s="101" t="n">
        <v>12</v>
      </c>
      <c r="AT161" s="1" t="inlineStr">
        <is>
          <t>VV</t>
        </is>
      </c>
      <c r="AU161" s="1" t="inlineStr">
        <is>
          <t>2</t>
        </is>
      </c>
      <c r="AV161" s="2" t="inlineStr">
        <is>
          <t>2</t>
        </is>
      </c>
      <c r="AW161" s="2" t="inlineStr">
        <is>
          <t>True</t>
        </is>
      </c>
      <c r="AX161" s="2" t="inlineStr">
        <is>
          <t>1</t>
        </is>
      </c>
      <c r="AY161" s="1" t="inlineStr">
        <is>
          <t>ROZPOCET</t>
        </is>
      </c>
    </row>
    <row r="162" ht="24" customHeight="1">
      <c r="C162" s="72" t="inlineStr">
        <is>
          <t>14</t>
        </is>
      </c>
      <c r="D162" s="72" t="inlineStr">
        <is>
          <t>K</t>
        </is>
      </c>
      <c r="E162" s="73" t="inlineStr">
        <is>
          <t>721175006.S</t>
        </is>
      </c>
      <c r="F162" s="74" t="inlineStr">
        <is>
          <t>Montáž PVC potrubia na odvod kondenzátu D 20 mm od kazetových klimatizačných jednotiek</t>
        </is>
      </c>
      <c r="G162" s="75" t="inlineStr">
        <is>
          <t>m</t>
        </is>
      </c>
      <c r="H162" s="100" t="n">
        <v>120</v>
      </c>
      <c r="I162" s="77" t="n">
        <v>4.99</v>
      </c>
      <c r="J162" s="77">
        <f>ROUND(I162*H162,2)</f>
        <v/>
      </c>
      <c r="K162" s="78" t="inlineStr">
        <is>
          <t>CENEKON 2026/02</t>
        </is>
      </c>
      <c r="N162" s="46" t="inlineStr">
        <is>
          <t>základná</t>
        </is>
      </c>
      <c r="O162" s="98" t="n">
        <v>0</v>
      </c>
      <c r="P162" s="98">
        <f>O162*H162</f>
        <v/>
      </c>
      <c r="Q162" s="98" t="n">
        <v>0</v>
      </c>
      <c r="R162" s="98">
        <f>Q162*H162</f>
        <v/>
      </c>
      <c r="S162" s="98" t="n">
        <v>0</v>
      </c>
      <c r="T162" s="98">
        <f>S162*H162</f>
        <v/>
      </c>
      <c r="AR162" s="1" t="inlineStr">
        <is>
          <t>16</t>
        </is>
      </c>
      <c r="AT162" s="1" t="inlineStr">
        <is>
          <t>K</t>
        </is>
      </c>
      <c r="AU162" s="1" t="inlineStr">
        <is>
          <t>2</t>
        </is>
      </c>
      <c r="AY162" s="1" t="inlineStr">
        <is>
          <t>ROZPOCET</t>
        </is>
      </c>
      <c r="BE162" s="31">
        <f>IF(N162="základná",J162,0)</f>
        <v/>
      </c>
      <c r="BF162" s="31">
        <f>IF(N162="znížená",J162,0)</f>
        <v/>
      </c>
      <c r="BG162" s="31">
        <f>IF(N162="zákl. prenesená",J162,0)</f>
        <v/>
      </c>
      <c r="BH162" s="31">
        <f>IF(N162="zníž. prenesená",J162,0)</f>
        <v/>
      </c>
      <c r="BI162" s="31">
        <f>IF(N162="nulová",J162,0)</f>
        <v/>
      </c>
      <c r="BJ162" s="1" t="inlineStr">
        <is>
          <t>2</t>
        </is>
      </c>
      <c r="BK162" s="31">
        <f>ROUND(I162*H162,2)</f>
        <v/>
      </c>
      <c r="BL162" s="1" t="inlineStr">
        <is>
          <t>16</t>
        </is>
      </c>
      <c r="BM162" s="1" t="inlineStr">
        <is>
          <t>-258561521</t>
        </is>
      </c>
    </row>
    <row r="163">
      <c r="D163" s="79" t="inlineStr">
        <is>
          <t>VV</t>
        </is>
      </c>
      <c r="F163" s="80" t="inlineStr">
        <is>
          <t>12 kazetových jednotiek x 10,00 m po podhľade k najbližšiemu odpadu = 120,00</t>
        </is>
      </c>
      <c r="H163" s="101" t="n">
        <v>120</v>
      </c>
      <c r="AT163" s="1" t="inlineStr">
        <is>
          <t>VV</t>
        </is>
      </c>
      <c r="AU163" s="1" t="inlineStr">
        <is>
          <t>2</t>
        </is>
      </c>
      <c r="AV163" s="2" t="inlineStr">
        <is>
          <t>2</t>
        </is>
      </c>
      <c r="AW163" s="2" t="inlineStr">
        <is>
          <t>True</t>
        </is>
      </c>
      <c r="AX163" s="2" t="inlineStr">
        <is>
          <t>1</t>
        </is>
      </c>
      <c r="AY163" s="1" t="inlineStr">
        <is>
          <t>ROZPOCET</t>
        </is>
      </c>
    </row>
    <row r="164" ht="24" customHeight="1">
      <c r="C164" s="82" t="inlineStr">
        <is>
          <t>15</t>
        </is>
      </c>
      <c r="D164" s="82" t="inlineStr">
        <is>
          <t>M</t>
        </is>
      </c>
      <c r="E164" s="83" t="inlineStr">
        <is>
          <t>286120017030.S</t>
        </is>
      </c>
      <c r="F164" s="84" t="inlineStr">
        <is>
          <t>Hadica PVC pre odvod kondenzátu D 20 mm</t>
        </is>
      </c>
      <c r="G164" s="85" t="inlineStr">
        <is>
          <t>m</t>
        </is>
      </c>
      <c r="H164" s="102" t="n">
        <v>120</v>
      </c>
      <c r="I164" s="87" t="n">
        <v>1.25</v>
      </c>
      <c r="J164" s="87">
        <f>ROUND(I164*H164,2)</f>
        <v/>
      </c>
      <c r="K164" s="88" t="inlineStr">
        <is>
          <t>CENEKON 2026/02</t>
        </is>
      </c>
      <c r="N164" s="46" t="inlineStr">
        <is>
          <t>základná</t>
        </is>
      </c>
      <c r="O164" s="98" t="n">
        <v>0</v>
      </c>
      <c r="P164" s="98">
        <f>O164*H164</f>
        <v/>
      </c>
      <c r="Q164" s="98" t="n">
        <v>0.00041</v>
      </c>
      <c r="R164" s="98">
        <f>Q164*H164</f>
        <v/>
      </c>
      <c r="S164" s="98" t="n">
        <v>0</v>
      </c>
      <c r="T164" s="98">
        <f>S164*H164</f>
        <v/>
      </c>
      <c r="AR164" s="1" t="inlineStr">
        <is>
          <t>32</t>
        </is>
      </c>
      <c r="AT164" s="1" t="inlineStr">
        <is>
          <t>M</t>
        </is>
      </c>
      <c r="AU164" s="1" t="inlineStr">
        <is>
          <t>2</t>
        </is>
      </c>
      <c r="AY164" s="1" t="inlineStr">
        <is>
          <t>ROZPOCET</t>
        </is>
      </c>
      <c r="BE164" s="31">
        <f>IF(N164="základná",J164,0)</f>
        <v/>
      </c>
      <c r="BF164" s="31">
        <f>IF(N164="znížená",J164,0)</f>
        <v/>
      </c>
      <c r="BG164" s="31">
        <f>IF(N164="zákl. prenesená",J164,0)</f>
        <v/>
      </c>
      <c r="BH164" s="31">
        <f>IF(N164="zníž. prenesená",J164,0)</f>
        <v/>
      </c>
      <c r="BI164" s="31">
        <f>IF(N164="nulová",J164,0)</f>
        <v/>
      </c>
      <c r="BJ164" s="1" t="inlineStr">
        <is>
          <t>2</t>
        </is>
      </c>
      <c r="BK164" s="31">
        <f>ROUND(I164*H164,2)</f>
        <v/>
      </c>
      <c r="BL164" s="1" t="inlineStr">
        <is>
          <t>16</t>
        </is>
      </c>
      <c r="BM164" s="1" t="inlineStr">
        <is>
          <t>-152561292</t>
        </is>
      </c>
    </row>
    <row r="165">
      <c r="D165" s="79" t="inlineStr">
        <is>
          <t>VV</t>
        </is>
      </c>
      <c r="F165" s="80" t="inlineStr">
        <is>
          <t>dodávka k montáži: 12 jednotiek x 10,00 m = 120,00</t>
        </is>
      </c>
      <c r="H165" s="101" t="n">
        <v>120</v>
      </c>
      <c r="AT165" s="1" t="inlineStr">
        <is>
          <t>VV</t>
        </is>
      </c>
      <c r="AU165" s="1" t="inlineStr">
        <is>
          <t>2</t>
        </is>
      </c>
      <c r="AV165" s="2" t="inlineStr">
        <is>
          <t>2</t>
        </is>
      </c>
      <c r="AW165" s="2" t="inlineStr">
        <is>
          <t>True</t>
        </is>
      </c>
      <c r="AX165" s="2" t="inlineStr">
        <is>
          <t>1</t>
        </is>
      </c>
      <c r="AY165" s="1" t="inlineStr">
        <is>
          <t>ROZPOCET</t>
        </is>
      </c>
    </row>
    <row r="166" ht="36" customHeight="1">
      <c r="C166" s="72" t="inlineStr">
        <is>
          <t>16</t>
        </is>
      </c>
      <c r="D166" s="72" t="inlineStr">
        <is>
          <t>K</t>
        </is>
      </c>
      <c r="E166" s="73" t="inlineStr">
        <is>
          <t>721175006.S</t>
        </is>
      </c>
      <c r="F166" s="74" t="inlineStr">
        <is>
          <t>Montáž PVC potrubia na odvod kondenzátu D 20 mm - odvod odmrazovacej vody od vonkajších jednotiek tepelných čerpadiel</t>
        </is>
      </c>
      <c r="G166" s="75" t="inlineStr">
        <is>
          <t>m</t>
        </is>
      </c>
      <c r="H166" s="100" t="n">
        <v>81</v>
      </c>
      <c r="I166" s="77" t="n">
        <v>4.99</v>
      </c>
      <c r="J166" s="77">
        <f>ROUND(I166*H166,2)</f>
        <v/>
      </c>
      <c r="K166" s="78" t="inlineStr">
        <is>
          <t>CENEKON 2026/02</t>
        </is>
      </c>
      <c r="N166" s="46" t="inlineStr">
        <is>
          <t>základná</t>
        </is>
      </c>
      <c r="O166" s="98" t="n">
        <v>0</v>
      </c>
      <c r="P166" s="98">
        <f>O166*H166</f>
        <v/>
      </c>
      <c r="Q166" s="98" t="n">
        <v>0</v>
      </c>
      <c r="R166" s="98">
        <f>Q166*H166</f>
        <v/>
      </c>
      <c r="S166" s="98" t="n">
        <v>0</v>
      </c>
      <c r="T166" s="98">
        <f>S166*H166</f>
        <v/>
      </c>
      <c r="AR166" s="1" t="inlineStr">
        <is>
          <t>16</t>
        </is>
      </c>
      <c r="AT166" s="1" t="inlineStr">
        <is>
          <t>K</t>
        </is>
      </c>
      <c r="AU166" s="1" t="inlineStr">
        <is>
          <t>2</t>
        </is>
      </c>
      <c r="AY166" s="1" t="inlineStr">
        <is>
          <t>ROZPOCET</t>
        </is>
      </c>
      <c r="BE166" s="31">
        <f>IF(N166="základná",J166,0)</f>
        <v/>
      </c>
      <c r="BF166" s="31">
        <f>IF(N166="znížená",J166,0)</f>
        <v/>
      </c>
      <c r="BG166" s="31">
        <f>IF(N166="zákl. prenesená",J166,0)</f>
        <v/>
      </c>
      <c r="BH166" s="31">
        <f>IF(N166="zníž. prenesená",J166,0)</f>
        <v/>
      </c>
      <c r="BI166" s="31">
        <f>IF(N166="nulová",J166,0)</f>
        <v/>
      </c>
      <c r="BJ166" s="1" t="inlineStr">
        <is>
          <t>2</t>
        </is>
      </c>
      <c r="BK166" s="31">
        <f>ROUND(I166*H166,2)</f>
        <v/>
      </c>
      <c r="BL166" s="1" t="inlineStr">
        <is>
          <t>16</t>
        </is>
      </c>
      <c r="BM166" s="1" t="inlineStr">
        <is>
          <t>-506340183</t>
        </is>
      </c>
    </row>
    <row r="167">
      <c r="D167" s="79" t="inlineStr">
        <is>
          <t>VV</t>
        </is>
      </c>
      <c r="F167" s="80" t="inlineStr">
        <is>
          <t>27 vonkajších jednotiek x 3,00 m k najbližšiemu odvodneniu = 81,00 m</t>
        </is>
      </c>
      <c r="H167" s="101" t="n">
        <v>81</v>
      </c>
      <c r="AT167" s="1" t="inlineStr">
        <is>
          <t>VV</t>
        </is>
      </c>
      <c r="AU167" s="1" t="inlineStr">
        <is>
          <t>2</t>
        </is>
      </c>
      <c r="AV167" s="2" t="inlineStr">
        <is>
          <t>2</t>
        </is>
      </c>
      <c r="AW167" s="2" t="inlineStr">
        <is>
          <t>True</t>
        </is>
      </c>
      <c r="AX167" s="2" t="inlineStr">
        <is>
          <t>1</t>
        </is>
      </c>
      <c r="AY167" s="1" t="inlineStr">
        <is>
          <t>ROZPOCET</t>
        </is>
      </c>
    </row>
    <row r="168" ht="24" customHeight="1">
      <c r="C168" s="82" t="inlineStr">
        <is>
          <t>17</t>
        </is>
      </c>
      <c r="D168" s="82" t="inlineStr">
        <is>
          <t>M</t>
        </is>
      </c>
      <c r="E168" s="83" t="inlineStr">
        <is>
          <t>286120017030.S</t>
        </is>
      </c>
      <c r="F168" s="84" t="inlineStr">
        <is>
          <t>Hadica PVC pre odvod kondenzátu D 20 mm - odvod odmrazovacej vody</t>
        </is>
      </c>
      <c r="G168" s="85" t="inlineStr">
        <is>
          <t>m</t>
        </is>
      </c>
      <c r="H168" s="102" t="n">
        <v>81</v>
      </c>
      <c r="I168" s="87" t="n">
        <v>1.25</v>
      </c>
      <c r="J168" s="87">
        <f>ROUND(I168*H168,2)</f>
        <v/>
      </c>
      <c r="K168" s="88" t="inlineStr">
        <is>
          <t>CENEKON 2026/02</t>
        </is>
      </c>
      <c r="N168" s="46" t="inlineStr">
        <is>
          <t>základná</t>
        </is>
      </c>
      <c r="O168" s="98" t="n">
        <v>0</v>
      </c>
      <c r="P168" s="98">
        <f>O168*H168</f>
        <v/>
      </c>
      <c r="Q168" s="98" t="n">
        <v>0.00012</v>
      </c>
      <c r="R168" s="98">
        <f>Q168*H168</f>
        <v/>
      </c>
      <c r="S168" s="98" t="n">
        <v>0</v>
      </c>
      <c r="T168" s="98">
        <f>S168*H168</f>
        <v/>
      </c>
      <c r="AR168" s="1" t="inlineStr">
        <is>
          <t>32</t>
        </is>
      </c>
      <c r="AT168" s="1" t="inlineStr">
        <is>
          <t>M</t>
        </is>
      </c>
      <c r="AU168" s="1" t="inlineStr">
        <is>
          <t>2</t>
        </is>
      </c>
      <c r="AY168" s="1" t="inlineStr">
        <is>
          <t>ROZPOCET</t>
        </is>
      </c>
      <c r="BE168" s="31">
        <f>IF(N168="základná",J168,0)</f>
        <v/>
      </c>
      <c r="BF168" s="31">
        <f>IF(N168="znížená",J168,0)</f>
        <v/>
      </c>
      <c r="BG168" s="31">
        <f>IF(N168="zákl. prenesená",J168,0)</f>
        <v/>
      </c>
      <c r="BH168" s="31">
        <f>IF(N168="zníž. prenesená",J168,0)</f>
        <v/>
      </c>
      <c r="BI168" s="31">
        <f>IF(N168="nulová",J168,0)</f>
        <v/>
      </c>
      <c r="BJ168" s="1" t="inlineStr">
        <is>
          <t>2</t>
        </is>
      </c>
      <c r="BK168" s="31">
        <f>ROUND(I168*H168,2)</f>
        <v/>
      </c>
      <c r="BL168" s="1" t="inlineStr">
        <is>
          <t>16</t>
        </is>
      </c>
      <c r="BM168" s="1" t="inlineStr">
        <is>
          <t>1914525510</t>
        </is>
      </c>
    </row>
    <row r="169">
      <c r="D169" s="79" t="inlineStr">
        <is>
          <t>VV</t>
        </is>
      </c>
      <c r="F169" s="80" t="inlineStr">
        <is>
          <t>dodávka k montážnej položke = 81,00 m</t>
        </is>
      </c>
      <c r="H169" s="101" t="n">
        <v>81</v>
      </c>
      <c r="AT169" s="1" t="inlineStr">
        <is>
          <t>VV</t>
        </is>
      </c>
      <c r="AU169" s="1" t="inlineStr">
        <is>
          <t>2</t>
        </is>
      </c>
      <c r="AV169" s="2" t="inlineStr">
        <is>
          <t>2</t>
        </is>
      </c>
      <c r="AW169" s="2" t="inlineStr">
        <is>
          <t>True</t>
        </is>
      </c>
      <c r="AX169" s="2" t="inlineStr">
        <is>
          <t>1</t>
        </is>
      </c>
      <c r="AY169" s="1" t="inlineStr">
        <is>
          <t>ROZPOCET</t>
        </is>
      </c>
    </row>
    <row r="170" ht="36" customHeight="1">
      <c r="C170" s="72" t="inlineStr">
        <is>
          <t>18</t>
        </is>
      </c>
      <c r="D170" s="72" t="inlineStr">
        <is>
          <t>K</t>
        </is>
      </c>
      <c r="E170" s="73" t="inlineStr">
        <is>
          <t>721175006.S</t>
        </is>
      </c>
      <c r="F170" s="74" t="inlineStr">
        <is>
          <t>Montáž PVC potrubia na odvod kondenzátu D 20 mm - odvod od poistných výtokov zásobníkov a vykurovacej sústavy</t>
        </is>
      </c>
      <c r="G170" s="75" t="inlineStr">
        <is>
          <t>m</t>
        </is>
      </c>
      <c r="H170" s="100" t="n">
        <v>54</v>
      </c>
      <c r="I170" s="77" t="n">
        <v>4.99</v>
      </c>
      <c r="J170" s="77">
        <f>ROUND(I170*H170,2)</f>
        <v/>
      </c>
      <c r="K170" s="78" t="inlineStr">
        <is>
          <t>CENEKON 2026/02</t>
        </is>
      </c>
      <c r="N170" s="46" t="inlineStr">
        <is>
          <t>základná</t>
        </is>
      </c>
      <c r="O170" s="98" t="n">
        <v>0</v>
      </c>
      <c r="P170" s="98">
        <f>O170*H170</f>
        <v/>
      </c>
      <c r="Q170" s="98" t="n">
        <v>0</v>
      </c>
      <c r="R170" s="98">
        <f>Q170*H170</f>
        <v/>
      </c>
      <c r="S170" s="98" t="n">
        <v>0</v>
      </c>
      <c r="T170" s="98">
        <f>S170*H170</f>
        <v/>
      </c>
      <c r="AR170" s="1" t="inlineStr">
        <is>
          <t>16</t>
        </is>
      </c>
      <c r="AT170" s="1" t="inlineStr">
        <is>
          <t>K</t>
        </is>
      </c>
      <c r="AU170" s="1" t="inlineStr">
        <is>
          <t>2</t>
        </is>
      </c>
      <c r="AY170" s="1" t="inlineStr">
        <is>
          <t>ROZPOCET</t>
        </is>
      </c>
      <c r="BE170" s="31">
        <f>IF(N170="základná",J170,0)</f>
        <v/>
      </c>
      <c r="BF170" s="31">
        <f>IF(N170="znížená",J170,0)</f>
        <v/>
      </c>
      <c r="BG170" s="31">
        <f>IF(N170="zákl. prenesená",J170,0)</f>
        <v/>
      </c>
      <c r="BH170" s="31">
        <f>IF(N170="zníž. prenesená",J170,0)</f>
        <v/>
      </c>
      <c r="BI170" s="31">
        <f>IF(N170="nulová",J170,0)</f>
        <v/>
      </c>
      <c r="BJ170" s="1" t="inlineStr">
        <is>
          <t>2</t>
        </is>
      </c>
      <c r="BK170" s="31">
        <f>ROUND(I170*H170,2)</f>
        <v/>
      </c>
      <c r="BL170" s="1" t="inlineStr">
        <is>
          <t>16</t>
        </is>
      </c>
      <c r="BM170" s="1" t="inlineStr">
        <is>
          <t>1995451433</t>
        </is>
      </c>
    </row>
    <row r="171">
      <c r="D171" s="79" t="inlineStr">
        <is>
          <t>VV</t>
        </is>
      </c>
      <c r="F171" s="80" t="inlineStr">
        <is>
          <t>27 bytových sústav x 2,00 m od poistného ventilu k odvodneniu = 54,00 m</t>
        </is>
      </c>
      <c r="H171" s="101" t="n">
        <v>54</v>
      </c>
      <c r="AT171" s="1" t="inlineStr">
        <is>
          <t>VV</t>
        </is>
      </c>
      <c r="AU171" s="1" t="inlineStr">
        <is>
          <t>2</t>
        </is>
      </c>
      <c r="AV171" s="2" t="inlineStr">
        <is>
          <t>2</t>
        </is>
      </c>
      <c r="AW171" s="2" t="inlineStr">
        <is>
          <t>True</t>
        </is>
      </c>
      <c r="AX171" s="2" t="inlineStr">
        <is>
          <t>1</t>
        </is>
      </c>
      <c r="AY171" s="1" t="inlineStr">
        <is>
          <t>ROZPOCET</t>
        </is>
      </c>
    </row>
    <row r="172" ht="24" customHeight="1">
      <c r="C172" s="82" t="inlineStr">
        <is>
          <t>19</t>
        </is>
      </c>
      <c r="D172" s="82" t="inlineStr">
        <is>
          <t>M</t>
        </is>
      </c>
      <c r="E172" s="83" t="inlineStr">
        <is>
          <t>286120017030.S</t>
        </is>
      </c>
      <c r="F172" s="84" t="inlineStr">
        <is>
          <t>Hadica PVC pre odvod kondenzátu D 20 mm - odvod od poistných výtokov</t>
        </is>
      </c>
      <c r="G172" s="85" t="inlineStr">
        <is>
          <t>m</t>
        </is>
      </c>
      <c r="H172" s="102" t="n">
        <v>54</v>
      </c>
      <c r="I172" s="87" t="n">
        <v>1.25</v>
      </c>
      <c r="J172" s="87">
        <f>ROUND(I172*H172,2)</f>
        <v/>
      </c>
      <c r="K172" s="88" t="inlineStr">
        <is>
          <t>CENEKON 2026/02</t>
        </is>
      </c>
      <c r="N172" s="46" t="inlineStr">
        <is>
          <t>základná</t>
        </is>
      </c>
      <c r="O172" s="98" t="n">
        <v>0</v>
      </c>
      <c r="P172" s="98">
        <f>O172*H172</f>
        <v/>
      </c>
      <c r="Q172" s="98" t="n">
        <v>0.00012</v>
      </c>
      <c r="R172" s="98">
        <f>Q172*H172</f>
        <v/>
      </c>
      <c r="S172" s="98" t="n">
        <v>0</v>
      </c>
      <c r="T172" s="98">
        <f>S172*H172</f>
        <v/>
      </c>
      <c r="AR172" s="1" t="inlineStr">
        <is>
          <t>32</t>
        </is>
      </c>
      <c r="AT172" s="1" t="inlineStr">
        <is>
          <t>M</t>
        </is>
      </c>
      <c r="AU172" s="1" t="inlineStr">
        <is>
          <t>2</t>
        </is>
      </c>
      <c r="AY172" s="1" t="inlineStr">
        <is>
          <t>ROZPOCET</t>
        </is>
      </c>
      <c r="BE172" s="31">
        <f>IF(N172="základná",J172,0)</f>
        <v/>
      </c>
      <c r="BF172" s="31">
        <f>IF(N172="znížená",J172,0)</f>
        <v/>
      </c>
      <c r="BG172" s="31">
        <f>IF(N172="zákl. prenesená",J172,0)</f>
        <v/>
      </c>
      <c r="BH172" s="31">
        <f>IF(N172="zníž. prenesená",J172,0)</f>
        <v/>
      </c>
      <c r="BI172" s="31">
        <f>IF(N172="nulová",J172,0)</f>
        <v/>
      </c>
      <c r="BJ172" s="1" t="inlineStr">
        <is>
          <t>2</t>
        </is>
      </c>
      <c r="BK172" s="31">
        <f>ROUND(I172*H172,2)</f>
        <v/>
      </c>
      <c r="BL172" s="1" t="inlineStr">
        <is>
          <t>16</t>
        </is>
      </c>
      <c r="BM172" s="1" t="inlineStr">
        <is>
          <t>-1779841962</t>
        </is>
      </c>
    </row>
    <row r="173">
      <c r="D173" s="79" t="inlineStr">
        <is>
          <t>VV</t>
        </is>
      </c>
      <c r="F173" s="80" t="inlineStr">
        <is>
          <t>dodávka k montážnej položke = 54,00 m</t>
        </is>
      </c>
      <c r="H173" s="101" t="n">
        <v>54</v>
      </c>
      <c r="AT173" s="1" t="inlineStr">
        <is>
          <t>VV</t>
        </is>
      </c>
      <c r="AU173" s="1" t="inlineStr">
        <is>
          <t>2</t>
        </is>
      </c>
      <c r="AV173" s="2" t="inlineStr">
        <is>
          <t>2</t>
        </is>
      </c>
      <c r="AW173" s="2" t="inlineStr">
        <is>
          <t>True</t>
        </is>
      </c>
      <c r="AX173" s="2" t="inlineStr">
        <is>
          <t>1</t>
        </is>
      </c>
      <c r="AY173" s="1" t="inlineStr">
        <is>
          <t>ROZPOCET</t>
        </is>
      </c>
    </row>
    <row r="174" ht="22.8" customHeight="1">
      <c r="D174" s="67" t="inlineStr">
        <is>
          <t>D</t>
        </is>
      </c>
      <c r="E174" s="70" t="inlineStr">
        <is>
          <t>722</t>
        </is>
      </c>
      <c r="F174" s="70" t="inlineStr">
        <is>
          <t>Zdravotechnika - vnútorný vodovod</t>
        </is>
      </c>
      <c r="J174" s="71">
        <f>BK174</f>
        <v/>
      </c>
      <c r="P174" s="98">
        <f>SUM(P175:P178)</f>
        <v/>
      </c>
      <c r="R174" s="98">
        <f>SUM(R175:R178)</f>
        <v/>
      </c>
      <c r="T174" s="98">
        <f>SUM(T175:T178)</f>
        <v/>
      </c>
      <c r="AR174" s="1" t="inlineStr">
        <is>
          <t>2</t>
        </is>
      </c>
      <c r="AT174" s="46" t="inlineStr">
        <is>
          <t>D</t>
        </is>
      </c>
      <c r="AU174" s="46" t="inlineStr">
        <is>
          <t>1</t>
        </is>
      </c>
      <c r="AY174" s="1" t="inlineStr">
        <is>
          <t>ROZPOCET</t>
        </is>
      </c>
      <c r="BK174" s="31">
        <f>SUM(BK175:BK178)</f>
        <v/>
      </c>
    </row>
    <row r="175" ht="24" customHeight="1">
      <c r="C175" s="72" t="inlineStr">
        <is>
          <t>20</t>
        </is>
      </c>
      <c r="D175" s="72" t="inlineStr">
        <is>
          <t>K</t>
        </is>
      </c>
      <c r="E175" s="73" t="inlineStr">
        <is>
          <t>722221170.S</t>
        </is>
      </c>
      <c r="F175" s="74" t="inlineStr">
        <is>
          <t>Montáž poistného ventilu závitového G 1/2 - poistný ventil prídavnej expanznej nádoby</t>
        </is>
      </c>
      <c r="G175" s="75" t="inlineStr">
        <is>
          <t>ks</t>
        </is>
      </c>
      <c r="H175" s="100" t="n">
        <v>27</v>
      </c>
      <c r="I175" s="77" t="n">
        <v>3.68</v>
      </c>
      <c r="J175" s="77">
        <f>ROUND(I175*H175,2)</f>
        <v/>
      </c>
      <c r="K175" s="78" t="inlineStr">
        <is>
          <t>CENEKON 2026/02</t>
        </is>
      </c>
      <c r="N175" s="46" t="inlineStr">
        <is>
          <t>základná</t>
        </is>
      </c>
      <c r="O175" s="98" t="n">
        <v>0</v>
      </c>
      <c r="P175" s="98">
        <f>O175*H175</f>
        <v/>
      </c>
      <c r="Q175" s="98" t="n">
        <v>0</v>
      </c>
      <c r="R175" s="98">
        <f>Q175*H175</f>
        <v/>
      </c>
      <c r="S175" s="98" t="n">
        <v>0</v>
      </c>
      <c r="T175" s="98">
        <f>S175*H175</f>
        <v/>
      </c>
      <c r="AR175" s="1" t="inlineStr">
        <is>
          <t>16</t>
        </is>
      </c>
      <c r="AT175" s="1" t="inlineStr">
        <is>
          <t>K</t>
        </is>
      </c>
      <c r="AU175" s="1" t="inlineStr">
        <is>
          <t>2</t>
        </is>
      </c>
      <c r="AY175" s="1" t="inlineStr">
        <is>
          <t>ROZPOCET</t>
        </is>
      </c>
      <c r="BE175" s="31">
        <f>IF(N175="základná",J175,0)</f>
        <v/>
      </c>
      <c r="BF175" s="31">
        <f>IF(N175="znížená",J175,0)</f>
        <v/>
      </c>
      <c r="BG175" s="31">
        <f>IF(N175="zákl. prenesená",J175,0)</f>
        <v/>
      </c>
      <c r="BH175" s="31">
        <f>IF(N175="zníž. prenesená",J175,0)</f>
        <v/>
      </c>
      <c r="BI175" s="31">
        <f>IF(N175="nulová",J175,0)</f>
        <v/>
      </c>
      <c r="BJ175" s="1" t="inlineStr">
        <is>
          <t>2</t>
        </is>
      </c>
      <c r="BK175" s="31">
        <f>ROUND(I175*H175,2)</f>
        <v/>
      </c>
      <c r="BL175" s="1" t="inlineStr">
        <is>
          <t>16</t>
        </is>
      </c>
      <c r="BM175" s="1" t="inlineStr">
        <is>
          <t>-1667691698</t>
        </is>
      </c>
    </row>
    <row r="176">
      <c r="D176" s="79" t="inlineStr">
        <is>
          <t>VV</t>
        </is>
      </c>
      <c r="F176" s="80" t="inlineStr">
        <is>
          <t>1 poistný ventil na každú prídavnú expanznú nádobu, 27 bytových sústav</t>
        </is>
      </c>
      <c r="H176" s="101" t="n">
        <v>27</v>
      </c>
      <c r="AT176" s="1" t="inlineStr">
        <is>
          <t>VV</t>
        </is>
      </c>
      <c r="AU176" s="1" t="inlineStr">
        <is>
          <t>2</t>
        </is>
      </c>
      <c r="AV176" s="2" t="inlineStr">
        <is>
          <t>2</t>
        </is>
      </c>
      <c r="AW176" s="2" t="inlineStr">
        <is>
          <t>True</t>
        </is>
      </c>
      <c r="AX176" s="2" t="inlineStr">
        <is>
          <t>1</t>
        </is>
      </c>
      <c r="AY176" s="1" t="inlineStr">
        <is>
          <t>ROZPOCET</t>
        </is>
      </c>
    </row>
    <row r="177" ht="24" customHeight="1">
      <c r="C177" s="82" t="inlineStr">
        <is>
          <t>21</t>
        </is>
      </c>
      <c r="D177" s="82" t="inlineStr">
        <is>
          <t>M</t>
        </is>
      </c>
      <c r="E177" s="83" t="inlineStr">
        <is>
          <t>551210023300</t>
        </is>
      </c>
      <c r="F177" s="84" t="inlineStr">
        <is>
          <t>Poistný ventil membránový závitový G 1/2, otvárací pretlak 3 bar, PN 16 - prídavná expanzná nádoba</t>
        </is>
      </c>
      <c r="G177" s="85" t="inlineStr">
        <is>
          <t>ks</t>
        </is>
      </c>
      <c r="H177" s="102" t="n">
        <v>27</v>
      </c>
      <c r="I177" s="87" t="n">
        <v>10.01</v>
      </c>
      <c r="J177" s="87">
        <f>ROUND(I177*H177,2)</f>
        <v/>
      </c>
      <c r="K177" s="88" t="inlineStr">
        <is>
          <t>CENEKON 2026/02</t>
        </is>
      </c>
      <c r="N177" s="46" t="inlineStr">
        <is>
          <t>základná</t>
        </is>
      </c>
      <c r="O177" s="98" t="n">
        <v>0</v>
      </c>
      <c r="P177" s="98">
        <f>O177*H177</f>
        <v/>
      </c>
      <c r="Q177" s="98" t="n">
        <v>0.0005</v>
      </c>
      <c r="R177" s="98">
        <f>Q177*H177</f>
        <v/>
      </c>
      <c r="S177" s="98" t="n">
        <v>0</v>
      </c>
      <c r="T177" s="98">
        <f>S177*H177</f>
        <v/>
      </c>
      <c r="AR177" s="1" t="inlineStr">
        <is>
          <t>32</t>
        </is>
      </c>
      <c r="AT177" s="1" t="inlineStr">
        <is>
          <t>M</t>
        </is>
      </c>
      <c r="AU177" s="1" t="inlineStr">
        <is>
          <t>2</t>
        </is>
      </c>
      <c r="AY177" s="1" t="inlineStr">
        <is>
          <t>ROZPOCET</t>
        </is>
      </c>
      <c r="BE177" s="31">
        <f>IF(N177="základná",J177,0)</f>
        <v/>
      </c>
      <c r="BF177" s="31">
        <f>IF(N177="znížená",J177,0)</f>
        <v/>
      </c>
      <c r="BG177" s="31">
        <f>IF(N177="zákl. prenesená",J177,0)</f>
        <v/>
      </c>
      <c r="BH177" s="31">
        <f>IF(N177="zníž. prenesená",J177,0)</f>
        <v/>
      </c>
      <c r="BI177" s="31">
        <f>IF(N177="nulová",J177,0)</f>
        <v/>
      </c>
      <c r="BJ177" s="1" t="inlineStr">
        <is>
          <t>2</t>
        </is>
      </c>
      <c r="BK177" s="31">
        <f>ROUND(I177*H177,2)</f>
        <v/>
      </c>
      <c r="BL177" s="1" t="inlineStr">
        <is>
          <t>16</t>
        </is>
      </c>
      <c r="BM177" s="1" t="inlineStr">
        <is>
          <t>-1819594680</t>
        </is>
      </c>
    </row>
    <row r="178">
      <c r="D178" s="79" t="inlineStr">
        <is>
          <t>VV</t>
        </is>
      </c>
      <c r="F178" s="80" t="inlineStr">
        <is>
          <t>dodávka k montáži, množstvo prevzaté z montážnej položky: 27 ks</t>
        </is>
      </c>
      <c r="H178" s="101" t="n">
        <v>27</v>
      </c>
      <c r="AT178" s="1" t="inlineStr">
        <is>
          <t>VV</t>
        </is>
      </c>
      <c r="AU178" s="1" t="inlineStr">
        <is>
          <t>2</t>
        </is>
      </c>
      <c r="AV178" s="2" t="inlineStr">
        <is>
          <t>2</t>
        </is>
      </c>
      <c r="AW178" s="2" t="inlineStr">
        <is>
          <t>True</t>
        </is>
      </c>
      <c r="AX178" s="2" t="inlineStr">
        <is>
          <t>1</t>
        </is>
      </c>
      <c r="AY178" s="1" t="inlineStr">
        <is>
          <t>ROZPOCET</t>
        </is>
      </c>
    </row>
    <row r="179" ht="22.8" customHeight="1">
      <c r="D179" s="67" t="inlineStr">
        <is>
          <t>D</t>
        </is>
      </c>
      <c r="E179" s="70" t="inlineStr">
        <is>
          <t>732</t>
        </is>
      </c>
      <c r="F179" s="70" t="inlineStr">
        <is>
          <t>Ústredné kúrenie - strojovne</t>
        </is>
      </c>
      <c r="J179" s="71">
        <f>BK179</f>
        <v/>
      </c>
      <c r="P179" s="98">
        <f>SUM(P180:P191)</f>
        <v/>
      </c>
      <c r="R179" s="98">
        <f>SUM(R180:R191)</f>
        <v/>
      </c>
      <c r="T179" s="98">
        <f>SUM(T180:T191)</f>
        <v/>
      </c>
      <c r="AR179" s="1" t="inlineStr">
        <is>
          <t>2</t>
        </is>
      </c>
      <c r="AT179" s="46" t="inlineStr">
        <is>
          <t>D</t>
        </is>
      </c>
      <c r="AU179" s="46" t="inlineStr">
        <is>
          <t>1</t>
        </is>
      </c>
      <c r="AY179" s="1" t="inlineStr">
        <is>
          <t>ROZPOCET</t>
        </is>
      </c>
      <c r="BK179" s="31">
        <f>SUM(BK180:BK191)</f>
        <v/>
      </c>
    </row>
    <row r="180" ht="180" customHeight="1">
      <c r="C180" s="72" t="inlineStr">
        <is>
          <t>22</t>
        </is>
      </c>
      <c r="D180" s="72" t="inlineStr">
        <is>
          <t>K</t>
        </is>
      </c>
      <c r="E180" s="73" t="inlineStr">
        <is>
          <t>732462000.S</t>
        </is>
      </c>
      <c r="F180" s="74" t="inlineStr">
        <is>
          <t>Montáž tepelného čerpadla monoblok vzduch-voda 4 kW pre podlahové vykurovanie vrátane osadenia vnútorného modulu so zásobníkom, montáže ekvitermického regulátora, montážneho materiálu a uvedenia do prevádzky (V cene montážneho materiálu je podľa cenovej sústavy zahrnuté medené prepojovacie potrubie, kaučuk, fitingy a armatúry medzi vonkajšou jednotkou a hydraulickým modulom vrátane poistného ventilu hydraulického modulu, spätného ventilu, guľového uzáveru a tlakomeru. Prídavná tlaková expanzná nádoba 25 l, ktorú technická správa predpisuje nad rámec nádoby v hydraulickom module, je samostatnou položkou. Poistný ventil prídavnej expanznej nádoby je samostatnou položkou, pretože nádoba je nad rámec vybavenia hydraulického modulu.)</t>
        </is>
      </c>
      <c r="G180" s="75" t="inlineStr">
        <is>
          <t>ks</t>
        </is>
      </c>
      <c r="H180" s="100" t="n">
        <v>27</v>
      </c>
      <c r="I180" s="77" t="n">
        <v>1948.88</v>
      </c>
      <c r="J180" s="77">
        <f>ROUND(I180*H180,2)</f>
        <v/>
      </c>
      <c r="K180" s="78" t="inlineStr">
        <is>
          <t>CENEKON 2026/02</t>
        </is>
      </c>
      <c r="N180" s="46" t="inlineStr">
        <is>
          <t>základná</t>
        </is>
      </c>
      <c r="O180" s="98" t="n">
        <v>0</v>
      </c>
      <c r="P180" s="98">
        <f>O180*H180</f>
        <v/>
      </c>
      <c r="Q180" s="98" t="n">
        <v>0</v>
      </c>
      <c r="R180" s="98">
        <f>Q180*H180</f>
        <v/>
      </c>
      <c r="S180" s="98" t="n">
        <v>0</v>
      </c>
      <c r="T180" s="98">
        <f>S180*H180</f>
        <v/>
      </c>
      <c r="AR180" s="1" t="inlineStr">
        <is>
          <t>16</t>
        </is>
      </c>
      <c r="AT180" s="1" t="inlineStr">
        <is>
          <t>K</t>
        </is>
      </c>
      <c r="AU180" s="1" t="inlineStr">
        <is>
          <t>2</t>
        </is>
      </c>
      <c r="AY180" s="1" t="inlineStr">
        <is>
          <t>ROZPOCET</t>
        </is>
      </c>
      <c r="BE180" s="31">
        <f>IF(N180="základná",J180,0)</f>
        <v/>
      </c>
      <c r="BF180" s="31">
        <f>IF(N180="znížená",J180,0)</f>
        <v/>
      </c>
      <c r="BG180" s="31">
        <f>IF(N180="zákl. prenesená",J180,0)</f>
        <v/>
      </c>
      <c r="BH180" s="31">
        <f>IF(N180="zníž. prenesená",J180,0)</f>
        <v/>
      </c>
      <c r="BI180" s="31">
        <f>IF(N180="nulová",J180,0)</f>
        <v/>
      </c>
      <c r="BJ180" s="1" t="inlineStr">
        <is>
          <t>2</t>
        </is>
      </c>
      <c r="BK180" s="31">
        <f>ROUND(I180*H180,2)</f>
        <v/>
      </c>
      <c r="BL180" s="1" t="inlineStr">
        <is>
          <t>16</t>
        </is>
      </c>
      <c r="BM180" s="1" t="inlineStr">
        <is>
          <t>-2106543719</t>
        </is>
      </c>
    </row>
    <row r="181">
      <c r="D181" s="79" t="inlineStr">
        <is>
          <t>VV</t>
        </is>
      </c>
      <c r="F181" s="80" t="inlineStr">
        <is>
          <t>9 bytov x 3 podlažia (2.NP, 3.NP, 4.NP) = 27</t>
        </is>
      </c>
      <c r="H181" s="101" t="n">
        <v>27</v>
      </c>
      <c r="AT181" s="1" t="inlineStr">
        <is>
          <t>VV</t>
        </is>
      </c>
      <c r="AU181" s="1" t="inlineStr">
        <is>
          <t>2</t>
        </is>
      </c>
      <c r="AV181" s="2" t="inlineStr">
        <is>
          <t>2</t>
        </is>
      </c>
      <c r="AW181" s="2" t="inlineStr">
        <is>
          <t>True</t>
        </is>
      </c>
      <c r="AX181" s="2" t="inlineStr">
        <is>
          <t>1</t>
        </is>
      </c>
      <c r="AY181" s="1" t="inlineStr">
        <is>
          <t>ROZPOCET</t>
        </is>
      </c>
    </row>
    <row r="182" ht="36" customHeight="1">
      <c r="C182" s="82" t="inlineStr">
        <is>
          <t>23</t>
        </is>
      </c>
      <c r="D182" s="82" t="inlineStr">
        <is>
          <t>M</t>
        </is>
      </c>
      <c r="E182" s="83" t="inlineStr">
        <is>
          <t>64495943</t>
        </is>
      </c>
      <c r="F182" s="84" t="inlineStr">
        <is>
          <t>Vonkajšia jednotka tepelného čerpadla vzduch-voda Vaillant aroTHERM plus VWL 35/6 A 230 V, výkon 3,5 kW, chladivo R290</t>
        </is>
      </c>
      <c r="G182" s="85" t="inlineStr">
        <is>
          <t>ks</t>
        </is>
      </c>
      <c r="H182" s="102" t="n">
        <v>27</v>
      </c>
      <c r="I182" s="87" t="n">
        <v>6756.1</v>
      </c>
      <c r="J182" s="87">
        <f>ROUND(I182*H182,2)</f>
        <v/>
      </c>
      <c r="K182" s="88" t="inlineStr">
        <is>
          <t>CENEKON 2026/02 - MO</t>
        </is>
      </c>
      <c r="N182" s="46" t="inlineStr">
        <is>
          <t>základná</t>
        </is>
      </c>
      <c r="O182" s="98" t="n">
        <v>0</v>
      </c>
      <c r="P182" s="98">
        <f>O182*H182</f>
        <v/>
      </c>
      <c r="Q182" s="98" t="n">
        <v>0.162</v>
      </c>
      <c r="R182" s="98">
        <f>Q182*H182</f>
        <v/>
      </c>
      <c r="S182" s="98" t="n">
        <v>0</v>
      </c>
      <c r="T182" s="98">
        <f>S182*H182</f>
        <v/>
      </c>
      <c r="AR182" s="1" t="inlineStr">
        <is>
          <t>32</t>
        </is>
      </c>
      <c r="AT182" s="1" t="inlineStr">
        <is>
          <t>M</t>
        </is>
      </c>
      <c r="AU182" s="1" t="inlineStr">
        <is>
          <t>2</t>
        </is>
      </c>
      <c r="AY182" s="1" t="inlineStr">
        <is>
          <t>ROZPOCET</t>
        </is>
      </c>
      <c r="BE182" s="31">
        <f>IF(N182="základná",J182,0)</f>
        <v/>
      </c>
      <c r="BF182" s="31">
        <f>IF(N182="znížená",J182,0)</f>
        <v/>
      </c>
      <c r="BG182" s="31">
        <f>IF(N182="zákl. prenesená",J182,0)</f>
        <v/>
      </c>
      <c r="BH182" s="31">
        <f>IF(N182="zníž. prenesená",J182,0)</f>
        <v/>
      </c>
      <c r="BI182" s="31">
        <f>IF(N182="nulová",J182,0)</f>
        <v/>
      </c>
      <c r="BJ182" s="1" t="inlineStr">
        <is>
          <t>2</t>
        </is>
      </c>
      <c r="BK182" s="31">
        <f>ROUND(I182*H182,2)</f>
        <v/>
      </c>
      <c r="BL182" s="1" t="inlineStr">
        <is>
          <t>16</t>
        </is>
      </c>
      <c r="BM182" s="1" t="inlineStr">
        <is>
          <t>-2127456994</t>
        </is>
      </c>
    </row>
    <row r="183">
      <c r="D183" s="79" t="inlineStr">
        <is>
          <t>VV</t>
        </is>
      </c>
      <c r="F183" s="80" t="inlineStr">
        <is>
          <t>1 vonkajšia jednotka na bytovú jednotku, 27 bytov</t>
        </is>
      </c>
      <c r="H183" s="101" t="n">
        <v>27</v>
      </c>
      <c r="AT183" s="1" t="inlineStr">
        <is>
          <t>VV</t>
        </is>
      </c>
      <c r="AU183" s="1" t="inlineStr">
        <is>
          <t>2</t>
        </is>
      </c>
      <c r="AV183" s="2" t="inlineStr">
        <is>
          <t>2</t>
        </is>
      </c>
      <c r="AW183" s="2" t="inlineStr">
        <is>
          <t>True</t>
        </is>
      </c>
      <c r="AX183" s="2" t="inlineStr">
        <is>
          <t>1</t>
        </is>
      </c>
      <c r="AY183" s="1" t="inlineStr">
        <is>
          <t>ROZPOCET</t>
        </is>
      </c>
    </row>
    <row r="184" ht="36" customHeight="1">
      <c r="C184" s="82" t="inlineStr">
        <is>
          <t>24</t>
        </is>
      </c>
      <c r="D184" s="82" t="inlineStr">
        <is>
          <t>M</t>
        </is>
      </c>
      <c r="E184" s="83" t="inlineStr">
        <is>
          <t>64495954</t>
        </is>
      </c>
      <c r="F184" s="84" t="inlineStr">
        <is>
          <t>Vnútorný modul tepelného čerpadla Vaillant uniTOWER plus VIH QW 190/6 E so zabudovaným zásobníkom teplej vody 185 l</t>
        </is>
      </c>
      <c r="G184" s="85" t="inlineStr">
        <is>
          <t>ks</t>
        </is>
      </c>
      <c r="H184" s="102" t="n">
        <v>27</v>
      </c>
      <c r="I184" s="87" t="n">
        <v>3837.4</v>
      </c>
      <c r="J184" s="87">
        <f>ROUND(I184*H184,2)</f>
        <v/>
      </c>
      <c r="K184" s="88" t="inlineStr">
        <is>
          <t>CENEKON 2026/02 - MO</t>
        </is>
      </c>
      <c r="N184" s="46" t="inlineStr">
        <is>
          <t>základná</t>
        </is>
      </c>
      <c r="O184" s="98" t="n">
        <v>0</v>
      </c>
      <c r="P184" s="98">
        <f>O184*H184</f>
        <v/>
      </c>
      <c r="Q184" s="98" t="n">
        <v>0</v>
      </c>
      <c r="R184" s="98">
        <f>Q184*H184</f>
        <v/>
      </c>
      <c r="S184" s="98" t="n">
        <v>0</v>
      </c>
      <c r="T184" s="98">
        <f>S184*H184</f>
        <v/>
      </c>
      <c r="AR184" s="1" t="inlineStr">
        <is>
          <t>32</t>
        </is>
      </c>
      <c r="AT184" s="1" t="inlineStr">
        <is>
          <t>M</t>
        </is>
      </c>
      <c r="AU184" s="1" t="inlineStr">
        <is>
          <t>2</t>
        </is>
      </c>
      <c r="AY184" s="1" t="inlineStr">
        <is>
          <t>ROZPOCET</t>
        </is>
      </c>
      <c r="BE184" s="31">
        <f>IF(N184="základná",J184,0)</f>
        <v/>
      </c>
      <c r="BF184" s="31">
        <f>IF(N184="znížená",J184,0)</f>
        <v/>
      </c>
      <c r="BG184" s="31">
        <f>IF(N184="zákl. prenesená",J184,0)</f>
        <v/>
      </c>
      <c r="BH184" s="31">
        <f>IF(N184="zníž. prenesená",J184,0)</f>
        <v/>
      </c>
      <c r="BI184" s="31">
        <f>IF(N184="nulová",J184,0)</f>
        <v/>
      </c>
      <c r="BJ184" s="1" t="inlineStr">
        <is>
          <t>2</t>
        </is>
      </c>
      <c r="BK184" s="31">
        <f>ROUND(I184*H184,2)</f>
        <v/>
      </c>
      <c r="BL184" s="1" t="inlineStr">
        <is>
          <t>16</t>
        </is>
      </c>
      <c r="BM184" s="1" t="inlineStr">
        <is>
          <t>-286066873</t>
        </is>
      </c>
    </row>
    <row r="185">
      <c r="D185" s="79" t="inlineStr">
        <is>
          <t>VV</t>
        </is>
      </c>
      <c r="F185" s="80" t="inlineStr">
        <is>
          <t>1 vnútorný modul na bytovú jednotku, 27 bytov</t>
        </is>
      </c>
      <c r="H185" s="101" t="n">
        <v>27</v>
      </c>
      <c r="AT185" s="1" t="inlineStr">
        <is>
          <t>VV</t>
        </is>
      </c>
      <c r="AU185" s="1" t="inlineStr">
        <is>
          <t>2</t>
        </is>
      </c>
      <c r="AV185" s="2" t="inlineStr">
        <is>
          <t>2</t>
        </is>
      </c>
      <c r="AW185" s="2" t="inlineStr">
        <is>
          <t>True</t>
        </is>
      </c>
      <c r="AX185" s="2" t="inlineStr">
        <is>
          <t>1</t>
        </is>
      </c>
      <c r="AY185" s="1" t="inlineStr">
        <is>
          <t>ROZPOCET</t>
        </is>
      </c>
    </row>
    <row r="186" ht="36" customHeight="1">
      <c r="C186" s="82" t="inlineStr">
        <is>
          <t>25</t>
        </is>
      </c>
      <c r="D186" s="82" t="inlineStr">
        <is>
          <t>M</t>
        </is>
      </c>
      <c r="E186" s="83" t="inlineStr">
        <is>
          <t>64496292</t>
        </is>
      </c>
      <c r="F186" s="84" t="inlineStr">
        <is>
          <t>Ekvitermický regulátor Vaillant sensoCOMFORT VRC 720/3 vrátane snímača vonkajšej teploty - regulácia vykurovania a ohrevu teplej vody</t>
        </is>
      </c>
      <c r="G186" s="85" t="inlineStr">
        <is>
          <t>ks</t>
        </is>
      </c>
      <c r="H186" s="102" t="n">
        <v>27</v>
      </c>
      <c r="I186" s="87" t="n">
        <v>276.42</v>
      </c>
      <c r="J186" s="87">
        <f>ROUND(I186*H186,2)</f>
        <v/>
      </c>
      <c r="K186" s="88" t="inlineStr">
        <is>
          <t>CENEKON 2026/02 - MO</t>
        </is>
      </c>
      <c r="N186" s="46" t="inlineStr">
        <is>
          <t>základná</t>
        </is>
      </c>
      <c r="O186" s="98" t="n">
        <v>0</v>
      </c>
      <c r="P186" s="98">
        <f>O186*H186</f>
        <v/>
      </c>
      <c r="Q186" s="98" t="n">
        <v>0</v>
      </c>
      <c r="R186" s="98">
        <f>Q186*H186</f>
        <v/>
      </c>
      <c r="S186" s="98" t="n">
        <v>0</v>
      </c>
      <c r="T186" s="98">
        <f>S186*H186</f>
        <v/>
      </c>
      <c r="AR186" s="1" t="inlineStr">
        <is>
          <t>32</t>
        </is>
      </c>
      <c r="AT186" s="1" t="inlineStr">
        <is>
          <t>M</t>
        </is>
      </c>
      <c r="AU186" s="1" t="inlineStr">
        <is>
          <t>2</t>
        </is>
      </c>
      <c r="AY186" s="1" t="inlineStr">
        <is>
          <t>ROZPOCET</t>
        </is>
      </c>
      <c r="BE186" s="31">
        <f>IF(N186="základná",J186,0)</f>
        <v/>
      </c>
      <c r="BF186" s="31">
        <f>IF(N186="znížená",J186,0)</f>
        <v/>
      </c>
      <c r="BG186" s="31">
        <f>IF(N186="zákl. prenesená",J186,0)</f>
        <v/>
      </c>
      <c r="BH186" s="31">
        <f>IF(N186="zníž. prenesená",J186,0)</f>
        <v/>
      </c>
      <c r="BI186" s="31">
        <f>IF(N186="nulová",J186,0)</f>
        <v/>
      </c>
      <c r="BJ186" s="1" t="inlineStr">
        <is>
          <t>2</t>
        </is>
      </c>
      <c r="BK186" s="31">
        <f>ROUND(I186*H186,2)</f>
        <v/>
      </c>
      <c r="BL186" s="1" t="inlineStr">
        <is>
          <t>16</t>
        </is>
      </c>
      <c r="BM186" s="1" t="inlineStr">
        <is>
          <t>-1908973668</t>
        </is>
      </c>
    </row>
    <row r="187">
      <c r="D187" s="79" t="inlineStr">
        <is>
          <t>VV</t>
        </is>
      </c>
      <c r="F187" s="80" t="inlineStr">
        <is>
          <t>1 regulátor na bytovú jednotku, 27 bytov</t>
        </is>
      </c>
      <c r="H187" s="101" t="n">
        <v>27</v>
      </c>
      <c r="AT187" s="1" t="inlineStr">
        <is>
          <t>VV</t>
        </is>
      </c>
      <c r="AU187" s="1" t="inlineStr">
        <is>
          <t>2</t>
        </is>
      </c>
      <c r="AV187" s="2" t="inlineStr">
        <is>
          <t>2</t>
        </is>
      </c>
      <c r="AW187" s="2" t="inlineStr">
        <is>
          <t>True</t>
        </is>
      </c>
      <c r="AX187" s="2" t="inlineStr">
        <is>
          <t>1</t>
        </is>
      </c>
      <c r="AY187" s="1" t="inlineStr">
        <is>
          <t>ROZPOCET</t>
        </is>
      </c>
    </row>
    <row r="188" ht="60" customHeight="1">
      <c r="C188" s="72" t="inlineStr">
        <is>
          <t>26</t>
        </is>
      </c>
      <c r="D188" s="72" t="inlineStr">
        <is>
          <t>K</t>
        </is>
      </c>
      <c r="E188" s="73" t="inlineStr">
        <is>
          <t>732331009.S</t>
        </is>
      </c>
      <c r="F188" s="74" t="inlineStr">
        <is>
          <t>Montáž prídavnej tlakovej expanznej nádoby s membránou 25 l (Technická správa vykurovania predpisuje prídavnú tlakovú expanznú nádobu Reflex NG 25 s poistným ventilom DN 15 nad rámec vybavenia hydraulického modulu.)</t>
        </is>
      </c>
      <c r="G188" s="75" t="inlineStr">
        <is>
          <t>ks</t>
        </is>
      </c>
      <c r="H188" s="100" t="n">
        <v>27</v>
      </c>
      <c r="I188" s="77" t="n">
        <v>8.800000000000001</v>
      </c>
      <c r="J188" s="77">
        <f>ROUND(I188*H188,2)</f>
        <v/>
      </c>
      <c r="K188" s="78" t="inlineStr">
        <is>
          <t>CENEKON 2026/02</t>
        </is>
      </c>
      <c r="N188" s="46" t="inlineStr">
        <is>
          <t>základná</t>
        </is>
      </c>
      <c r="O188" s="98" t="n">
        <v>0</v>
      </c>
      <c r="P188" s="98">
        <f>O188*H188</f>
        <v/>
      </c>
      <c r="Q188" s="98" t="n">
        <v>0</v>
      </c>
      <c r="R188" s="98">
        <f>Q188*H188</f>
        <v/>
      </c>
      <c r="S188" s="98" t="n">
        <v>0</v>
      </c>
      <c r="T188" s="98">
        <f>S188*H188</f>
        <v/>
      </c>
      <c r="AR188" s="1" t="inlineStr">
        <is>
          <t>16</t>
        </is>
      </c>
      <c r="AT188" s="1" t="inlineStr">
        <is>
          <t>K</t>
        </is>
      </c>
      <c r="AU188" s="1" t="inlineStr">
        <is>
          <t>2</t>
        </is>
      </c>
      <c r="AY188" s="1" t="inlineStr">
        <is>
          <t>ROZPOCET</t>
        </is>
      </c>
      <c r="BE188" s="31">
        <f>IF(N188="základná",J188,0)</f>
        <v/>
      </c>
      <c r="BF188" s="31">
        <f>IF(N188="znížená",J188,0)</f>
        <v/>
      </c>
      <c r="BG188" s="31">
        <f>IF(N188="zákl. prenesená",J188,0)</f>
        <v/>
      </c>
      <c r="BH188" s="31">
        <f>IF(N188="zníž. prenesená",J188,0)</f>
        <v/>
      </c>
      <c r="BI188" s="31">
        <f>IF(N188="nulová",J188,0)</f>
        <v/>
      </c>
      <c r="BJ188" s="1" t="inlineStr">
        <is>
          <t>2</t>
        </is>
      </c>
      <c r="BK188" s="31">
        <f>ROUND(I188*H188,2)</f>
        <v/>
      </c>
      <c r="BL188" s="1" t="inlineStr">
        <is>
          <t>16</t>
        </is>
      </c>
      <c r="BM188" s="1" t="inlineStr">
        <is>
          <t>-1328350751</t>
        </is>
      </c>
    </row>
    <row r="189">
      <c r="D189" s="79" t="inlineStr">
        <is>
          <t>VV</t>
        </is>
      </c>
      <c r="F189" s="80" t="inlineStr">
        <is>
          <t>1 ks na každú bytovú sústavu, 27 sústav</t>
        </is>
      </c>
      <c r="H189" s="101" t="n">
        <v>27</v>
      </c>
      <c r="AT189" s="1" t="inlineStr">
        <is>
          <t>VV</t>
        </is>
      </c>
      <c r="AU189" s="1" t="inlineStr">
        <is>
          <t>2</t>
        </is>
      </c>
      <c r="AV189" s="2" t="inlineStr">
        <is>
          <t>2</t>
        </is>
      </c>
      <c r="AW189" s="2" t="inlineStr">
        <is>
          <t>True</t>
        </is>
      </c>
      <c r="AX189" s="2" t="inlineStr">
        <is>
          <t>1</t>
        </is>
      </c>
      <c r="AY189" s="1" t="inlineStr">
        <is>
          <t>ROZPOCET</t>
        </is>
      </c>
    </row>
    <row r="190" ht="36" customHeight="1">
      <c r="C190" s="82" t="inlineStr">
        <is>
          <t>27</t>
        </is>
      </c>
      <c r="D190" s="82" t="inlineStr">
        <is>
          <t>M</t>
        </is>
      </c>
      <c r="E190" s="83" t="inlineStr">
        <is>
          <t>484630006300.S</t>
        </is>
      </c>
      <c r="F190" s="84" t="inlineStr">
        <is>
          <t>Nádoba expanzná s membránou, objem 25 l, 3/1,5 bar (Projekt uvádza referenčnú nádobu Reflex NG 25 s poistným ventilom DN 15 / 3 bar.)</t>
        </is>
      </c>
      <c r="G190" s="85" t="inlineStr">
        <is>
          <t>ks</t>
        </is>
      </c>
      <c r="H190" s="102" t="n">
        <v>27</v>
      </c>
      <c r="I190" s="87" t="n">
        <v>76.17</v>
      </c>
      <c r="J190" s="87">
        <f>ROUND(I190*H190,2)</f>
        <v/>
      </c>
      <c r="K190" s="88" t="inlineStr">
        <is>
          <t>CENEKON 2026/02</t>
        </is>
      </c>
      <c r="N190" s="46" t="inlineStr">
        <is>
          <t>základná</t>
        </is>
      </c>
      <c r="O190" s="98" t="n">
        <v>0</v>
      </c>
      <c r="P190" s="98">
        <f>O190*H190</f>
        <v/>
      </c>
      <c r="Q190" s="98" t="n">
        <v>0.0021</v>
      </c>
      <c r="R190" s="98">
        <f>Q190*H190</f>
        <v/>
      </c>
      <c r="S190" s="98" t="n">
        <v>0</v>
      </c>
      <c r="T190" s="98">
        <f>S190*H190</f>
        <v/>
      </c>
      <c r="AR190" s="1" t="inlineStr">
        <is>
          <t>32</t>
        </is>
      </c>
      <c r="AT190" s="1" t="inlineStr">
        <is>
          <t>M</t>
        </is>
      </c>
      <c r="AU190" s="1" t="inlineStr">
        <is>
          <t>2</t>
        </is>
      </c>
      <c r="AY190" s="1" t="inlineStr">
        <is>
          <t>ROZPOCET</t>
        </is>
      </c>
      <c r="BE190" s="31">
        <f>IF(N190="základná",J190,0)</f>
        <v/>
      </c>
      <c r="BF190" s="31">
        <f>IF(N190="znížená",J190,0)</f>
        <v/>
      </c>
      <c r="BG190" s="31">
        <f>IF(N190="zákl. prenesená",J190,0)</f>
        <v/>
      </c>
      <c r="BH190" s="31">
        <f>IF(N190="zníž. prenesená",J190,0)</f>
        <v/>
      </c>
      <c r="BI190" s="31">
        <f>IF(N190="nulová",J190,0)</f>
        <v/>
      </c>
      <c r="BJ190" s="1" t="inlineStr">
        <is>
          <t>2</t>
        </is>
      </c>
      <c r="BK190" s="31">
        <f>ROUND(I190*H190,2)</f>
        <v/>
      </c>
      <c r="BL190" s="1" t="inlineStr">
        <is>
          <t>16</t>
        </is>
      </c>
      <c r="BM190" s="1" t="inlineStr">
        <is>
          <t>1510614592</t>
        </is>
      </c>
    </row>
    <row r="191">
      <c r="D191" s="79" t="inlineStr">
        <is>
          <t>VV</t>
        </is>
      </c>
      <c r="F191" s="80" t="inlineStr">
        <is>
          <t>1 ks na každú bytovú sústavu, 27 sústav</t>
        </is>
      </c>
      <c r="H191" s="101" t="n">
        <v>27</v>
      </c>
      <c r="AT191" s="1" t="inlineStr">
        <is>
          <t>VV</t>
        </is>
      </c>
      <c r="AU191" s="1" t="inlineStr">
        <is>
          <t>2</t>
        </is>
      </c>
      <c r="AV191" s="2" t="inlineStr">
        <is>
          <t>2</t>
        </is>
      </c>
      <c r="AW191" s="2" t="inlineStr">
        <is>
          <t>True</t>
        </is>
      </c>
      <c r="AX191" s="2" t="inlineStr">
        <is>
          <t>1</t>
        </is>
      </c>
      <c r="AY191" s="1" t="inlineStr">
        <is>
          <t>ROZPOCET</t>
        </is>
      </c>
    </row>
    <row r="192" ht="22.8" customHeight="1">
      <c r="D192" s="67" t="inlineStr">
        <is>
          <t>D</t>
        </is>
      </c>
      <c r="E192" s="70" t="inlineStr">
        <is>
          <t>733</t>
        </is>
      </c>
      <c r="F192" s="70" t="inlineStr">
        <is>
          <t>Ústredné kúrenie - rozvodné potrubie</t>
        </is>
      </c>
      <c r="J192" s="71">
        <f>BK192</f>
        <v/>
      </c>
      <c r="P192" s="98">
        <f>SUM(P193:P212)</f>
        <v/>
      </c>
      <c r="R192" s="98">
        <f>SUM(R193:R212)</f>
        <v/>
      </c>
      <c r="T192" s="98">
        <f>SUM(T193:T212)</f>
        <v/>
      </c>
      <c r="AR192" s="1" t="inlineStr">
        <is>
          <t>2</t>
        </is>
      </c>
      <c r="AT192" s="46" t="inlineStr">
        <is>
          <t>D</t>
        </is>
      </c>
      <c r="AU192" s="46" t="inlineStr">
        <is>
          <t>1</t>
        </is>
      </c>
      <c r="AY192" s="1" t="inlineStr">
        <is>
          <t>ROZPOCET</t>
        </is>
      </c>
      <c r="BK192" s="31">
        <f>SUM(BK193:BK212)</f>
        <v/>
      </c>
    </row>
    <row r="193" ht="36" customHeight="1">
      <c r="C193" s="72" t="inlineStr">
        <is>
          <t>28</t>
        </is>
      </c>
      <c r="D193" s="72" t="inlineStr">
        <is>
          <t>K</t>
        </is>
      </c>
      <c r="E193" s="73" t="inlineStr">
        <is>
          <t>733151024.S</t>
        </is>
      </c>
      <c r="F193" s="74" t="inlineStr">
        <is>
          <t>Potrubie z medených rúrok polotvrdých spájaných tvrdou spájkou D 22/1,0 mm - rozvod od hydraulického modulu k rozdeľovaču</t>
        </is>
      </c>
      <c r="G193" s="75" t="inlineStr">
        <is>
          <t>m</t>
        </is>
      </c>
      <c r="H193" s="100" t="n">
        <v>128.94</v>
      </c>
      <c r="I193" s="77" t="n">
        <v>36.46</v>
      </c>
      <c r="J193" s="77">
        <f>ROUND(I193*H193,2)</f>
        <v/>
      </c>
      <c r="K193" s="78" t="inlineStr">
        <is>
          <t>CENEKON 2026/02</t>
        </is>
      </c>
      <c r="N193" s="46" t="inlineStr">
        <is>
          <t>základná</t>
        </is>
      </c>
      <c r="O193" s="98" t="n">
        <v>0</v>
      </c>
      <c r="P193" s="98">
        <f>O193*H193</f>
        <v/>
      </c>
      <c r="Q193" s="98" t="n">
        <v>0.00098</v>
      </c>
      <c r="R193" s="98">
        <f>Q193*H193</f>
        <v/>
      </c>
      <c r="S193" s="98" t="n">
        <v>0</v>
      </c>
      <c r="T193" s="98">
        <f>S193*H193</f>
        <v/>
      </c>
      <c r="AR193" s="1" t="inlineStr">
        <is>
          <t>16</t>
        </is>
      </c>
      <c r="AT193" s="1" t="inlineStr">
        <is>
          <t>K</t>
        </is>
      </c>
      <c r="AU193" s="1" t="inlineStr">
        <is>
          <t>2</t>
        </is>
      </c>
      <c r="AY193" s="1" t="inlineStr">
        <is>
          <t>ROZPOCET</t>
        </is>
      </c>
      <c r="BE193" s="31">
        <f>IF(N193="základná",J193,0)</f>
        <v/>
      </c>
      <c r="BF193" s="31">
        <f>IF(N193="znížená",J193,0)</f>
        <v/>
      </c>
      <c r="BG193" s="31">
        <f>IF(N193="zákl. prenesená",J193,0)</f>
        <v/>
      </c>
      <c r="BH193" s="31">
        <f>IF(N193="zníž. prenesená",J193,0)</f>
        <v/>
      </c>
      <c r="BI193" s="31">
        <f>IF(N193="nulová",J193,0)</f>
        <v/>
      </c>
      <c r="BJ193" s="1" t="inlineStr">
        <is>
          <t>2</t>
        </is>
      </c>
      <c r="BK193" s="31">
        <f>ROUND(I193*H193,2)</f>
        <v/>
      </c>
      <c r="BL193" s="1" t="inlineStr">
        <is>
          <t>16</t>
        </is>
      </c>
      <c r="BM193" s="1" t="inlineStr">
        <is>
          <t>911643276</t>
        </is>
      </c>
    </row>
    <row r="194">
      <c r="D194" s="79" t="inlineStr">
        <is>
          <t>VV</t>
        </is>
      </c>
      <c r="F194" s="80" t="inlineStr">
        <is>
          <t>odmerané z pôdorysu 2.NP: súčet trás hydraulický modul - rozdeľovač 21,49 m</t>
        </is>
      </c>
      <c r="AT194" s="1" t="inlineStr">
        <is>
          <t>VV</t>
        </is>
      </c>
      <c r="AU194" s="1" t="inlineStr">
        <is>
          <t>2</t>
        </is>
      </c>
      <c r="AV194" s="2" t="inlineStr">
        <is>
          <t>2</t>
        </is>
      </c>
      <c r="AW194" s="2" t="inlineStr">
        <is>
          <t>True</t>
        </is>
      </c>
      <c r="AX194" s="2" t="inlineStr">
        <is>
          <t>0</t>
        </is>
      </c>
      <c r="AY194" s="1" t="inlineStr">
        <is>
          <t>ROZPOCET</t>
        </is>
      </c>
    </row>
    <row r="195">
      <c r="D195" s="79" t="inlineStr">
        <is>
          <t>VV</t>
        </is>
      </c>
      <c r="F195" s="80" t="inlineStr">
        <is>
          <t>prívod a spiatočka: 21,49 x 2 = 42,98 m na podlaží</t>
        </is>
      </c>
      <c r="AT195" s="1" t="inlineStr">
        <is>
          <t>VV</t>
        </is>
      </c>
      <c r="AU195" s="1" t="inlineStr">
        <is>
          <t>2</t>
        </is>
      </c>
      <c r="AV195" s="2" t="inlineStr">
        <is>
          <t>2</t>
        </is>
      </c>
      <c r="AW195" s="2" t="inlineStr">
        <is>
          <t>True</t>
        </is>
      </c>
      <c r="AX195" s="2" t="inlineStr">
        <is>
          <t>0</t>
        </is>
      </c>
      <c r="AY195" s="1" t="inlineStr">
        <is>
          <t>ROZPOCET</t>
        </is>
      </c>
    </row>
    <row r="196">
      <c r="D196" s="79" t="inlineStr">
        <is>
          <t>VV</t>
        </is>
      </c>
      <c r="F196" s="80" t="inlineStr">
        <is>
          <t>3 podlažia: 42,98 x 3 = 128,94</t>
        </is>
      </c>
      <c r="H196" s="101" t="n">
        <v>128.94</v>
      </c>
      <c r="AT196" s="1" t="inlineStr">
        <is>
          <t>VV</t>
        </is>
      </c>
      <c r="AU196" s="1" t="inlineStr">
        <is>
          <t>2</t>
        </is>
      </c>
      <c r="AV196" s="2" t="inlineStr">
        <is>
          <t>2</t>
        </is>
      </c>
      <c r="AW196" s="2" t="inlineStr">
        <is>
          <t>True</t>
        </is>
      </c>
      <c r="AX196" s="2" t="inlineStr">
        <is>
          <t>1</t>
        </is>
      </c>
      <c r="AY196" s="1" t="inlineStr">
        <is>
          <t>ROZPOCET</t>
        </is>
      </c>
    </row>
    <row r="197" ht="36" customHeight="1">
      <c r="C197" s="72" t="inlineStr">
        <is>
          <t>29</t>
        </is>
      </c>
      <c r="D197" s="72" t="inlineStr">
        <is>
          <t>K</t>
        </is>
      </c>
      <c r="E197" s="73" t="inlineStr">
        <is>
          <t>733151018.S</t>
        </is>
      </c>
      <c r="F197" s="74" t="inlineStr">
        <is>
          <t>Potrubie z medených rúrok polotvrdých spájaných tvrdou spájkou D 15/1,0 mm - pripojenie rebríkových vykurovacích telies</t>
        </is>
      </c>
      <c r="G197" s="75" t="inlineStr">
        <is>
          <t>m</t>
        </is>
      </c>
      <c r="H197" s="100" t="n">
        <v>137.16</v>
      </c>
      <c r="I197" s="77" t="n">
        <v>27.12</v>
      </c>
      <c r="J197" s="77">
        <f>ROUND(I197*H197,2)</f>
        <v/>
      </c>
      <c r="K197" s="78" t="inlineStr">
        <is>
          <t>CENEKON 2026/02</t>
        </is>
      </c>
      <c r="N197" s="46" t="inlineStr">
        <is>
          <t>základná</t>
        </is>
      </c>
      <c r="O197" s="98" t="n">
        <v>0</v>
      </c>
      <c r="P197" s="98">
        <f>O197*H197</f>
        <v/>
      </c>
      <c r="Q197" s="98" t="n">
        <v>0.00077</v>
      </c>
      <c r="R197" s="98">
        <f>Q197*H197</f>
        <v/>
      </c>
      <c r="S197" s="98" t="n">
        <v>0</v>
      </c>
      <c r="T197" s="98">
        <f>S197*H197</f>
        <v/>
      </c>
      <c r="AR197" s="1" t="inlineStr">
        <is>
          <t>16</t>
        </is>
      </c>
      <c r="AT197" s="1" t="inlineStr">
        <is>
          <t>K</t>
        </is>
      </c>
      <c r="AU197" s="1" t="inlineStr">
        <is>
          <t>2</t>
        </is>
      </c>
      <c r="AY197" s="1" t="inlineStr">
        <is>
          <t>ROZPOCET</t>
        </is>
      </c>
      <c r="BE197" s="31">
        <f>IF(N197="základná",J197,0)</f>
        <v/>
      </c>
      <c r="BF197" s="31">
        <f>IF(N197="znížená",J197,0)</f>
        <v/>
      </c>
      <c r="BG197" s="31">
        <f>IF(N197="zákl. prenesená",J197,0)</f>
        <v/>
      </c>
      <c r="BH197" s="31">
        <f>IF(N197="zníž. prenesená",J197,0)</f>
        <v/>
      </c>
      <c r="BI197" s="31">
        <f>IF(N197="nulová",J197,0)</f>
        <v/>
      </c>
      <c r="BJ197" s="1" t="inlineStr">
        <is>
          <t>2</t>
        </is>
      </c>
      <c r="BK197" s="31">
        <f>ROUND(I197*H197,2)</f>
        <v/>
      </c>
      <c r="BL197" s="1" t="inlineStr">
        <is>
          <t>16</t>
        </is>
      </c>
      <c r="BM197" s="1" t="inlineStr">
        <is>
          <t>1572203921</t>
        </is>
      </c>
    </row>
    <row r="198">
      <c r="D198" s="79" t="inlineStr">
        <is>
          <t>VV</t>
        </is>
      </c>
      <c r="F198" s="80" t="inlineStr">
        <is>
          <t>odmerané z pôdorysu 2.NP: priemerná vzdialenosť rozdeľovač - teleso 2,54 m x 9 telies = 22,86 m</t>
        </is>
      </c>
      <c r="AT198" s="1" t="inlineStr">
        <is>
          <t>VV</t>
        </is>
      </c>
      <c r="AU198" s="1" t="inlineStr">
        <is>
          <t>2</t>
        </is>
      </c>
      <c r="AV198" s="2" t="inlineStr">
        <is>
          <t>2</t>
        </is>
      </c>
      <c r="AW198" s="2" t="inlineStr">
        <is>
          <t>True</t>
        </is>
      </c>
      <c r="AX198" s="2" t="inlineStr">
        <is>
          <t>0</t>
        </is>
      </c>
      <c r="AY198" s="1" t="inlineStr">
        <is>
          <t>ROZPOCET</t>
        </is>
      </c>
    </row>
    <row r="199">
      <c r="D199" s="79" t="inlineStr">
        <is>
          <t>VV</t>
        </is>
      </c>
      <c r="F199" s="80" t="inlineStr">
        <is>
          <t>prívod a spiatočka: 22,86 x 2 = 45,72 m na podlaží</t>
        </is>
      </c>
      <c r="AT199" s="1" t="inlineStr">
        <is>
          <t>VV</t>
        </is>
      </c>
      <c r="AU199" s="1" t="inlineStr">
        <is>
          <t>2</t>
        </is>
      </c>
      <c r="AV199" s="2" t="inlineStr">
        <is>
          <t>2</t>
        </is>
      </c>
      <c r="AW199" s="2" t="inlineStr">
        <is>
          <t>True</t>
        </is>
      </c>
      <c r="AX199" s="2" t="inlineStr">
        <is>
          <t>0</t>
        </is>
      </c>
      <c r="AY199" s="1" t="inlineStr">
        <is>
          <t>ROZPOCET</t>
        </is>
      </c>
    </row>
    <row r="200">
      <c r="D200" s="79" t="inlineStr">
        <is>
          <t>VV</t>
        </is>
      </c>
      <c r="F200" s="80" t="inlineStr">
        <is>
          <t>3 podlažia: 45,72 x 3 = 137,16</t>
        </is>
      </c>
      <c r="H200" s="101" t="n">
        <v>137.16</v>
      </c>
      <c r="AT200" s="1" t="inlineStr">
        <is>
          <t>VV</t>
        </is>
      </c>
      <c r="AU200" s="1" t="inlineStr">
        <is>
          <t>2</t>
        </is>
      </c>
      <c r="AV200" s="2" t="inlineStr">
        <is>
          <t>2</t>
        </is>
      </c>
      <c r="AW200" s="2" t="inlineStr">
        <is>
          <t>True</t>
        </is>
      </c>
      <c r="AX200" s="2" t="inlineStr">
        <is>
          <t>1</t>
        </is>
      </c>
      <c r="AY200" s="1" t="inlineStr">
        <is>
          <t>ROZPOCET</t>
        </is>
      </c>
    </row>
    <row r="201" ht="24" customHeight="1">
      <c r="C201" s="72" t="inlineStr">
        <is>
          <t>30</t>
        </is>
      </c>
      <c r="D201" s="72" t="inlineStr">
        <is>
          <t>K</t>
        </is>
      </c>
      <c r="E201" s="73" t="inlineStr">
        <is>
          <t>733191201.S</t>
        </is>
      </c>
      <c r="F201" s="74" t="inlineStr">
        <is>
          <t>Tlaková skúška medeného potrubia do D 35 mm</t>
        </is>
      </c>
      <c r="G201" s="75" t="inlineStr">
        <is>
          <t>m</t>
        </is>
      </c>
      <c r="H201" s="100" t="n">
        <v>266.1</v>
      </c>
      <c r="I201" s="77" t="n">
        <v>1.01</v>
      </c>
      <c r="J201" s="77">
        <f>ROUND(I201*H201,2)</f>
        <v/>
      </c>
      <c r="K201" s="78" t="inlineStr">
        <is>
          <t>CENEKON 2026/02</t>
        </is>
      </c>
      <c r="N201" s="46" t="inlineStr">
        <is>
          <t>základná</t>
        </is>
      </c>
      <c r="O201" s="98" t="n">
        <v>0</v>
      </c>
      <c r="P201" s="98">
        <f>O201*H201</f>
        <v/>
      </c>
      <c r="Q201" s="98" t="n">
        <v>0</v>
      </c>
      <c r="R201" s="98">
        <f>Q201*H201</f>
        <v/>
      </c>
      <c r="S201" s="98" t="n">
        <v>0</v>
      </c>
      <c r="T201" s="98">
        <f>S201*H201</f>
        <v/>
      </c>
      <c r="AR201" s="1" t="inlineStr">
        <is>
          <t>16</t>
        </is>
      </c>
      <c r="AT201" s="1" t="inlineStr">
        <is>
          <t>K</t>
        </is>
      </c>
      <c r="AU201" s="1" t="inlineStr">
        <is>
          <t>2</t>
        </is>
      </c>
      <c r="AY201" s="1" t="inlineStr">
        <is>
          <t>ROZPOCET</t>
        </is>
      </c>
      <c r="BE201" s="31">
        <f>IF(N201="základná",J201,0)</f>
        <v/>
      </c>
      <c r="BF201" s="31">
        <f>IF(N201="znížená",J201,0)</f>
        <v/>
      </c>
      <c r="BG201" s="31">
        <f>IF(N201="zákl. prenesená",J201,0)</f>
        <v/>
      </c>
      <c r="BH201" s="31">
        <f>IF(N201="zníž. prenesená",J201,0)</f>
        <v/>
      </c>
      <c r="BI201" s="31">
        <f>IF(N201="nulová",J201,0)</f>
        <v/>
      </c>
      <c r="BJ201" s="1" t="inlineStr">
        <is>
          <t>2</t>
        </is>
      </c>
      <c r="BK201" s="31">
        <f>ROUND(I201*H201,2)</f>
        <v/>
      </c>
      <c r="BL201" s="1" t="inlineStr">
        <is>
          <t>16</t>
        </is>
      </c>
      <c r="BM201" s="1" t="inlineStr">
        <is>
          <t>-1822279727</t>
        </is>
      </c>
    </row>
    <row r="202">
      <c r="D202" s="79" t="inlineStr">
        <is>
          <t>VV</t>
        </is>
      </c>
      <c r="F202" s="80" t="inlineStr">
        <is>
          <t>128,94 + 137,16 = 266,10</t>
        </is>
      </c>
      <c r="H202" s="101" t="n">
        <v>266.1</v>
      </c>
      <c r="AT202" s="1" t="inlineStr">
        <is>
          <t>VV</t>
        </is>
      </c>
      <c r="AU202" s="1" t="inlineStr">
        <is>
          <t>2</t>
        </is>
      </c>
      <c r="AV202" s="2" t="inlineStr">
        <is>
          <t>2</t>
        </is>
      </c>
      <c r="AW202" s="2" t="inlineStr">
        <is>
          <t>True</t>
        </is>
      </c>
      <c r="AX202" s="2" t="inlineStr">
        <is>
          <t>1</t>
        </is>
      </c>
      <c r="AY202" s="1" t="inlineStr">
        <is>
          <t>ROZPOCET</t>
        </is>
      </c>
    </row>
    <row r="203" ht="24" customHeight="1">
      <c r="C203" s="72" t="inlineStr">
        <is>
          <t>31</t>
        </is>
      </c>
      <c r="D203" s="72" t="inlineStr">
        <is>
          <t>K</t>
        </is>
      </c>
      <c r="E203" s="73" t="inlineStr">
        <is>
          <t>733191301.S</t>
        </is>
      </c>
      <c r="F203" s="74" t="inlineStr">
        <is>
          <t>Tlaková skúška plastového potrubia do 32 mm - okruhy podlahového vykurovania PEX 17x2 mm</t>
        </is>
      </c>
      <c r="G203" s="75" t="inlineStr">
        <is>
          <t>m</t>
        </is>
      </c>
      <c r="H203" s="100" t="n">
        <v>10112.1</v>
      </c>
      <c r="I203" s="77" t="n">
        <v>0.72</v>
      </c>
      <c r="J203" s="77">
        <f>ROUND(I203*H203,2)</f>
        <v/>
      </c>
      <c r="K203" s="78" t="inlineStr">
        <is>
          <t>CENEKON 2026/02</t>
        </is>
      </c>
      <c r="N203" s="46" t="inlineStr">
        <is>
          <t>základná</t>
        </is>
      </c>
      <c r="O203" s="98" t="n">
        <v>0</v>
      </c>
      <c r="P203" s="98">
        <f>O203*H203</f>
        <v/>
      </c>
      <c r="Q203" s="98" t="n">
        <v>0</v>
      </c>
      <c r="R203" s="98">
        <f>Q203*H203</f>
        <v/>
      </c>
      <c r="S203" s="98" t="n">
        <v>0</v>
      </c>
      <c r="T203" s="98">
        <f>S203*H203</f>
        <v/>
      </c>
      <c r="AR203" s="1" t="inlineStr">
        <is>
          <t>16</t>
        </is>
      </c>
      <c r="AT203" s="1" t="inlineStr">
        <is>
          <t>K</t>
        </is>
      </c>
      <c r="AU203" s="1" t="inlineStr">
        <is>
          <t>2</t>
        </is>
      </c>
      <c r="AY203" s="1" t="inlineStr">
        <is>
          <t>ROZPOCET</t>
        </is>
      </c>
      <c r="BE203" s="31">
        <f>IF(N203="základná",J203,0)</f>
        <v/>
      </c>
      <c r="BF203" s="31">
        <f>IF(N203="znížená",J203,0)</f>
        <v/>
      </c>
      <c r="BG203" s="31">
        <f>IF(N203="zákl. prenesená",J203,0)</f>
        <v/>
      </c>
      <c r="BH203" s="31">
        <f>IF(N203="zníž. prenesená",J203,0)</f>
        <v/>
      </c>
      <c r="BI203" s="31">
        <f>IF(N203="nulová",J203,0)</f>
        <v/>
      </c>
      <c r="BJ203" s="1" t="inlineStr">
        <is>
          <t>2</t>
        </is>
      </c>
      <c r="BK203" s="31">
        <f>ROUND(I203*H203,2)</f>
        <v/>
      </c>
      <c r="BL203" s="1" t="inlineStr">
        <is>
          <t>16</t>
        </is>
      </c>
      <c r="BM203" s="1" t="inlineStr">
        <is>
          <t>-269451077</t>
        </is>
      </c>
    </row>
    <row r="204">
      <c r="D204" s="79" t="inlineStr">
        <is>
          <t>VV</t>
        </is>
      </c>
      <c r="F204" s="80" t="inlineStr">
        <is>
          <t>168 okruhov, súčet dĺžok 10 112,10 m podľa V-UK-003</t>
        </is>
      </c>
      <c r="H204" s="101" t="n">
        <v>10112.1</v>
      </c>
      <c r="AT204" s="1" t="inlineStr">
        <is>
          <t>VV</t>
        </is>
      </c>
      <c r="AU204" s="1" t="inlineStr">
        <is>
          <t>2</t>
        </is>
      </c>
      <c r="AV204" s="2" t="inlineStr">
        <is>
          <t>2</t>
        </is>
      </c>
      <c r="AW204" s="2" t="inlineStr">
        <is>
          <t>True</t>
        </is>
      </c>
      <c r="AX204" s="2" t="inlineStr">
        <is>
          <t>1</t>
        </is>
      </c>
      <c r="AY204" s="1" t="inlineStr">
        <is>
          <t>ROZPOCET</t>
        </is>
      </c>
    </row>
    <row r="205" ht="84" customHeight="1">
      <c r="C205" s="72" t="inlineStr">
        <is>
          <t>32</t>
        </is>
      </c>
      <c r="D205" s="72" t="inlineStr">
        <is>
          <t>K</t>
        </is>
      </c>
      <c r="E205" s="73" t="inlineStr">
        <is>
          <t>R032</t>
        </is>
      </c>
      <c r="F205" s="74" t="inlineStr">
        <is>
          <t>Prepláchnutie, napustenie a odvzdušnenie bytovej vykurovacej sústavy s podlahovým vykurovaním a zásobníkom teplej vody - práca montéra ústredného kúrenia (Cena z prieskumu trhu: hodinová zúčtovacia sadzba montéra ústredného kúrenia z oceneného výkazu výmer verejnej zákazky. Cena obsahuje prácu, nie materiál.)</t>
        </is>
      </c>
      <c r="G205" s="75" t="inlineStr">
        <is>
          <t>hod</t>
        </is>
      </c>
      <c r="H205" s="100" t="n">
        <v>54</v>
      </c>
      <c r="I205" s="77" t="n">
        <v>17.25</v>
      </c>
      <c r="J205" s="77">
        <f>ROUND(I205*H205,2)</f>
        <v/>
      </c>
      <c r="K205" s="78" t="inlineStr">
        <is>
          <t>Prieskum trhu 2026</t>
        </is>
      </c>
      <c r="N205" s="46" t="inlineStr">
        <is>
          <t>základná</t>
        </is>
      </c>
      <c r="O205" s="98" t="n">
        <v>0</v>
      </c>
      <c r="P205" s="98">
        <f>O205*H205</f>
        <v/>
      </c>
      <c r="Q205" s="98" t="n">
        <v>0</v>
      </c>
      <c r="R205" s="98">
        <f>Q205*H205</f>
        <v/>
      </c>
      <c r="S205" s="98" t="n">
        <v>0</v>
      </c>
      <c r="T205" s="98">
        <f>S205*H205</f>
        <v/>
      </c>
      <c r="AR205" s="1" t="inlineStr">
        <is>
          <t>16</t>
        </is>
      </c>
      <c r="AT205" s="1" t="inlineStr">
        <is>
          <t>K</t>
        </is>
      </c>
      <c r="AU205" s="1" t="inlineStr">
        <is>
          <t>2</t>
        </is>
      </c>
      <c r="AY205" s="1" t="inlineStr">
        <is>
          <t>ROZPOCET</t>
        </is>
      </c>
      <c r="BE205" s="31">
        <f>IF(N205="základná",J205,0)</f>
        <v/>
      </c>
      <c r="BF205" s="31">
        <f>IF(N205="znížená",J205,0)</f>
        <v/>
      </c>
      <c r="BG205" s="31">
        <f>IF(N205="zákl. prenesená",J205,0)</f>
        <v/>
      </c>
      <c r="BH205" s="31">
        <f>IF(N205="zníž. prenesená",J205,0)</f>
        <v/>
      </c>
      <c r="BI205" s="31">
        <f>IF(N205="nulová",J205,0)</f>
        <v/>
      </c>
      <c r="BJ205" s="1" t="inlineStr">
        <is>
          <t>2</t>
        </is>
      </c>
      <c r="BK205" s="31">
        <f>ROUND(I205*H205,2)</f>
        <v/>
      </c>
      <c r="BL205" s="1" t="inlineStr">
        <is>
          <t>16</t>
        </is>
      </c>
      <c r="BM205" s="1" t="inlineStr">
        <is>
          <t>-316987522</t>
        </is>
      </c>
    </row>
    <row r="206">
      <c r="D206" s="79" t="inlineStr">
        <is>
          <t>VV</t>
        </is>
      </c>
      <c r="F206" s="80" t="inlineStr">
        <is>
          <t>27 bytových sústav x 2,00 hod (prepláchnutie, napustenie, odvzdušnenie 6-cestného rozdeľovača a zásobníka) = 54,00 hod</t>
        </is>
      </c>
      <c r="H206" s="101" t="n">
        <v>54</v>
      </c>
      <c r="AT206" s="1" t="inlineStr">
        <is>
          <t>VV</t>
        </is>
      </c>
      <c r="AU206" s="1" t="inlineStr">
        <is>
          <t>2</t>
        </is>
      </c>
      <c r="AV206" s="2" t="inlineStr">
        <is>
          <t>2</t>
        </is>
      </c>
      <c r="AW206" s="2" t="inlineStr">
        <is>
          <t>True</t>
        </is>
      </c>
      <c r="AX206" s="2" t="inlineStr">
        <is>
          <t>1</t>
        </is>
      </c>
      <c r="AY206" s="1" t="inlineStr">
        <is>
          <t>ROZPOCET</t>
        </is>
      </c>
    </row>
    <row r="207" ht="72" customHeight="1">
      <c r="C207" s="72" t="inlineStr">
        <is>
          <t>33</t>
        </is>
      </c>
      <c r="D207" s="72" t="inlineStr">
        <is>
          <t>K</t>
        </is>
      </c>
      <c r="E207" s="73" t="inlineStr">
        <is>
          <t>R033</t>
        </is>
      </c>
      <c r="F207" s="74" t="inlineStr">
        <is>
          <t>Funkčná vykurovacia skúška podlahového vykurovania podľa STN EN 1264-4 vrátane protokolu - práca montéra ústredného kúrenia (Cena z prieskumu trhu: hodinová zúčtovacia sadzba za vykurovaciu skúšku z oceneného výkazu výmer verejnej zákazky. Počet hodín je uvažovaný podľa predpokladu P-52.)</t>
        </is>
      </c>
      <c r="G207" s="75" t="inlineStr">
        <is>
          <t>hod</t>
        </is>
      </c>
      <c r="H207" s="100" t="n">
        <v>81</v>
      </c>
      <c r="I207" s="77" t="n">
        <v>17.25</v>
      </c>
      <c r="J207" s="77">
        <f>ROUND(I207*H207,2)</f>
        <v/>
      </c>
      <c r="K207" s="78" t="inlineStr">
        <is>
          <t>Prieskum trhu 2026</t>
        </is>
      </c>
      <c r="N207" s="46" t="inlineStr">
        <is>
          <t>základná</t>
        </is>
      </c>
      <c r="O207" s="98" t="n">
        <v>0</v>
      </c>
      <c r="P207" s="98">
        <f>O207*H207</f>
        <v/>
      </c>
      <c r="Q207" s="98" t="n">
        <v>0</v>
      </c>
      <c r="R207" s="98">
        <f>Q207*H207</f>
        <v/>
      </c>
      <c r="S207" s="98" t="n">
        <v>0</v>
      </c>
      <c r="T207" s="98">
        <f>S207*H207</f>
        <v/>
      </c>
      <c r="AR207" s="1" t="inlineStr">
        <is>
          <t>16</t>
        </is>
      </c>
      <c r="AT207" s="1" t="inlineStr">
        <is>
          <t>K</t>
        </is>
      </c>
      <c r="AU207" s="1" t="inlineStr">
        <is>
          <t>2</t>
        </is>
      </c>
      <c r="AY207" s="1" t="inlineStr">
        <is>
          <t>ROZPOCET</t>
        </is>
      </c>
      <c r="BE207" s="31">
        <f>IF(N207="základná",J207,0)</f>
        <v/>
      </c>
      <c r="BF207" s="31">
        <f>IF(N207="znížená",J207,0)</f>
        <v/>
      </c>
      <c r="BG207" s="31">
        <f>IF(N207="zákl. prenesená",J207,0)</f>
        <v/>
      </c>
      <c r="BH207" s="31">
        <f>IF(N207="zníž. prenesená",J207,0)</f>
        <v/>
      </c>
      <c r="BI207" s="31">
        <f>IF(N207="nulová",J207,0)</f>
        <v/>
      </c>
      <c r="BJ207" s="1" t="inlineStr">
        <is>
          <t>2</t>
        </is>
      </c>
      <c r="BK207" s="31">
        <f>ROUND(I207*H207,2)</f>
        <v/>
      </c>
      <c r="BL207" s="1" t="inlineStr">
        <is>
          <t>16</t>
        </is>
      </c>
      <c r="BM207" s="1" t="inlineStr">
        <is>
          <t>-241358033</t>
        </is>
      </c>
    </row>
    <row r="208">
      <c r="D208" s="79" t="inlineStr">
        <is>
          <t>VV</t>
        </is>
      </c>
      <c r="F208" s="80" t="inlineStr">
        <is>
          <t>27 bytových sústav x 3,00 hod (nábeh, denné kroky podľa normy, protokol) = 81,00 hod</t>
        </is>
      </c>
      <c r="H208" s="101" t="n">
        <v>81</v>
      </c>
      <c r="AT208" s="1" t="inlineStr">
        <is>
          <t>VV</t>
        </is>
      </c>
      <c r="AU208" s="1" t="inlineStr">
        <is>
          <t>2</t>
        </is>
      </c>
      <c r="AV208" s="2" t="inlineStr">
        <is>
          <t>2</t>
        </is>
      </c>
      <c r="AW208" s="2" t="inlineStr">
        <is>
          <t>True</t>
        </is>
      </c>
      <c r="AX208" s="2" t="inlineStr">
        <is>
          <t>1</t>
        </is>
      </c>
      <c r="AY208" s="1" t="inlineStr">
        <is>
          <t>ROZPOCET</t>
        </is>
      </c>
    </row>
    <row r="209" ht="36" customHeight="1">
      <c r="C209" s="82" t="inlineStr">
        <is>
          <t>34</t>
        </is>
      </c>
      <c r="D209" s="82" t="inlineStr">
        <is>
          <t>M</t>
        </is>
      </c>
      <c r="E209" s="83" t="inlineStr">
        <is>
          <t>54728992</t>
        </is>
      </c>
      <c r="F209" s="84" t="inlineStr">
        <is>
          <t>Elektrický priamovýhrevný nástenný konvektor 1000 W s vlastným termostatom - vykurovanie zázemia nájomných priestorov</t>
        </is>
      </c>
      <c r="G209" s="85" t="inlineStr">
        <is>
          <t>ks</t>
        </is>
      </c>
      <c r="H209" s="102" t="n">
        <v>8</v>
      </c>
      <c r="I209" s="87" t="n">
        <v>112.69</v>
      </c>
      <c r="J209" s="87">
        <f>ROUND(I209*H209,2)</f>
        <v/>
      </c>
      <c r="K209" s="88" t="inlineStr">
        <is>
          <t>CENEKON 2026/02</t>
        </is>
      </c>
      <c r="N209" s="46" t="inlineStr">
        <is>
          <t>základná</t>
        </is>
      </c>
      <c r="O209" s="98" t="n">
        <v>0</v>
      </c>
      <c r="P209" s="98">
        <f>O209*H209</f>
        <v/>
      </c>
      <c r="Q209" s="98" t="n">
        <v>0.004</v>
      </c>
      <c r="R209" s="98">
        <f>Q209*H209</f>
        <v/>
      </c>
      <c r="S209" s="98" t="n">
        <v>0</v>
      </c>
      <c r="T209" s="98">
        <f>S209*H209</f>
        <v/>
      </c>
      <c r="AR209" s="1" t="inlineStr">
        <is>
          <t>32</t>
        </is>
      </c>
      <c r="AT209" s="1" t="inlineStr">
        <is>
          <t>M</t>
        </is>
      </c>
      <c r="AU209" s="1" t="inlineStr">
        <is>
          <t>2</t>
        </is>
      </c>
      <c r="AY209" s="1" t="inlineStr">
        <is>
          <t>ROZPOCET</t>
        </is>
      </c>
      <c r="BE209" s="31">
        <f>IF(N209="základná",J209,0)</f>
        <v/>
      </c>
      <c r="BF209" s="31">
        <f>IF(N209="znížená",J209,0)</f>
        <v/>
      </c>
      <c r="BG209" s="31">
        <f>IF(N209="zákl. prenesená",J209,0)</f>
        <v/>
      </c>
      <c r="BH209" s="31">
        <f>IF(N209="zníž. prenesená",J209,0)</f>
        <v/>
      </c>
      <c r="BI209" s="31">
        <f>IF(N209="nulová",J209,0)</f>
        <v/>
      </c>
      <c r="BJ209" s="1" t="inlineStr">
        <is>
          <t>2</t>
        </is>
      </c>
      <c r="BK209" s="31">
        <f>ROUND(I209*H209,2)</f>
        <v/>
      </c>
      <c r="BL209" s="1" t="inlineStr">
        <is>
          <t>16</t>
        </is>
      </c>
      <c r="BM209" s="1" t="inlineStr">
        <is>
          <t>-633240526</t>
        </is>
      </c>
    </row>
    <row r="210">
      <c r="D210" s="79" t="inlineStr">
        <is>
          <t>VV</t>
        </is>
      </c>
      <c r="F210" s="80" t="inlineStr">
        <is>
          <t>RSA 1 vývod EK1</t>
        </is>
      </c>
      <c r="AT210" s="1" t="inlineStr">
        <is>
          <t>VV</t>
        </is>
      </c>
      <c r="AU210" s="1" t="inlineStr">
        <is>
          <t>2</t>
        </is>
      </c>
      <c r="AV210" s="2" t="inlineStr">
        <is>
          <t>2</t>
        </is>
      </c>
      <c r="AW210" s="2" t="inlineStr">
        <is>
          <t>True</t>
        </is>
      </c>
      <c r="AX210" s="2" t="inlineStr">
        <is>
          <t>0</t>
        </is>
      </c>
      <c r="AY210" s="1" t="inlineStr">
        <is>
          <t>ROZPOCET</t>
        </is>
      </c>
    </row>
    <row r="211">
      <c r="D211" s="79" t="inlineStr">
        <is>
          <t>VV</t>
        </is>
      </c>
      <c r="F211" s="80" t="inlineStr">
        <is>
          <t>RSB až RSK okrem RSG, RSI a RSK = 7</t>
        </is>
      </c>
      <c r="H211" s="101" t="n">
        <v>7</v>
      </c>
      <c r="AT211" s="1" t="inlineStr">
        <is>
          <t>VV</t>
        </is>
      </c>
      <c r="AU211" s="1" t="inlineStr">
        <is>
          <t>2</t>
        </is>
      </c>
      <c r="AV211" s="2" t="inlineStr">
        <is>
          <t>2</t>
        </is>
      </c>
      <c r="AW211" s="2" t="inlineStr">
        <is>
          <t>True</t>
        </is>
      </c>
      <c r="AX211" s="2" t="inlineStr">
        <is>
          <t>0</t>
        </is>
      </c>
      <c r="AY211" s="1" t="inlineStr">
        <is>
          <t>ROZPOCET</t>
        </is>
      </c>
    </row>
    <row r="212">
      <c r="D212" s="79" t="inlineStr">
        <is>
          <t>VV</t>
        </is>
      </c>
      <c r="F212" s="80" t="inlineStr">
        <is>
          <t>1 + 7 = 8</t>
        </is>
      </c>
      <c r="H212" s="101" t="n">
        <v>8</v>
      </c>
      <c r="AT212" s="1" t="inlineStr">
        <is>
          <t>VV</t>
        </is>
      </c>
      <c r="AU212" s="1" t="inlineStr">
        <is>
          <t>2</t>
        </is>
      </c>
      <c r="AV212" s="2" t="inlineStr">
        <is>
          <t>2</t>
        </is>
      </c>
      <c r="AW212" s="2" t="inlineStr">
        <is>
          <t>True</t>
        </is>
      </c>
      <c r="AX212" s="2" t="inlineStr">
        <is>
          <t>1</t>
        </is>
      </c>
      <c r="AY212" s="1" t="inlineStr">
        <is>
          <t>ROZPOCET</t>
        </is>
      </c>
    </row>
    <row r="213" ht="22.8" customHeight="1">
      <c r="D213" s="67" t="inlineStr">
        <is>
          <t>D</t>
        </is>
      </c>
      <c r="E213" s="70" t="inlineStr">
        <is>
          <t>735</t>
        </is>
      </c>
      <c r="F213" s="70" t="inlineStr">
        <is>
          <t>Ústredné kúrenie - vykurovacie telesá</t>
        </is>
      </c>
      <c r="J213" s="71">
        <f>BK213</f>
        <v/>
      </c>
      <c r="P213" s="98">
        <f>SUM(P214:P241)</f>
        <v/>
      </c>
      <c r="R213" s="98">
        <f>SUM(R214:R241)</f>
        <v/>
      </c>
      <c r="T213" s="98">
        <f>SUM(T214:T241)</f>
        <v/>
      </c>
      <c r="AR213" s="1" t="inlineStr">
        <is>
          <t>2</t>
        </is>
      </c>
      <c r="AT213" s="46" t="inlineStr">
        <is>
          <t>D</t>
        </is>
      </c>
      <c r="AU213" s="46" t="inlineStr">
        <is>
          <t>1</t>
        </is>
      </c>
      <c r="AY213" s="1" t="inlineStr">
        <is>
          <t>ROZPOCET</t>
        </is>
      </c>
      <c r="BK213" s="31">
        <f>SUM(BK214:BK241)</f>
        <v/>
      </c>
    </row>
    <row r="214" ht="60" customHeight="1">
      <c r="C214" s="72" t="inlineStr">
        <is>
          <t>35</t>
        </is>
      </c>
      <c r="D214" s="72" t="inlineStr">
        <is>
          <t>K</t>
        </is>
      </c>
      <c r="E214" s="73" t="inlineStr">
        <is>
          <t>735311203.S</t>
        </is>
      </c>
      <c r="F214" s="74" t="inlineStr">
        <is>
          <t>Podlahové vykurovanie so systémovou doskou s výstupkami a kročajovou izoláciou hr. 30 mm, potrubie D 17 mm, rozteč 100 mm (Systémová doska s ochrannou hydroizolačnou fóliou a potrubie PEX 17x2 mm sú súčasťou položky.)</t>
        </is>
      </c>
      <c r="G214" s="75" t="inlineStr">
        <is>
          <t>m2</t>
        </is>
      </c>
      <c r="H214" s="100" t="n">
        <v>153.84</v>
      </c>
      <c r="I214" s="77" t="n">
        <v>53</v>
      </c>
      <c r="J214" s="77">
        <f>ROUND(I214*H214,2)</f>
        <v/>
      </c>
      <c r="K214" s="78" t="inlineStr">
        <is>
          <t>CENEKON 2026/02</t>
        </is>
      </c>
      <c r="N214" s="46" t="inlineStr">
        <is>
          <t>základná</t>
        </is>
      </c>
      <c r="O214" s="98" t="n">
        <v>0</v>
      </c>
      <c r="P214" s="98">
        <f>O214*H214</f>
        <v/>
      </c>
      <c r="Q214" s="98" t="n">
        <v>0.00266</v>
      </c>
      <c r="R214" s="98">
        <f>Q214*H214</f>
        <v/>
      </c>
      <c r="S214" s="98" t="n">
        <v>0</v>
      </c>
      <c r="T214" s="98">
        <f>S214*H214</f>
        <v/>
      </c>
      <c r="AR214" s="1" t="inlineStr">
        <is>
          <t>16</t>
        </is>
      </c>
      <c r="AT214" s="1" t="inlineStr">
        <is>
          <t>K</t>
        </is>
      </c>
      <c r="AU214" s="1" t="inlineStr">
        <is>
          <t>2</t>
        </is>
      </c>
      <c r="AY214" s="1" t="inlineStr">
        <is>
          <t>ROZPOCET</t>
        </is>
      </c>
      <c r="BE214" s="31">
        <f>IF(N214="základná",J214,0)</f>
        <v/>
      </c>
      <c r="BF214" s="31">
        <f>IF(N214="znížená",J214,0)</f>
        <v/>
      </c>
      <c r="BG214" s="31">
        <f>IF(N214="zákl. prenesená",J214,0)</f>
        <v/>
      </c>
      <c r="BH214" s="31">
        <f>IF(N214="zníž. prenesená",J214,0)</f>
        <v/>
      </c>
      <c r="BI214" s="31">
        <f>IF(N214="nulová",J214,0)</f>
        <v/>
      </c>
      <c r="BJ214" s="1" t="inlineStr">
        <is>
          <t>2</t>
        </is>
      </c>
      <c r="BK214" s="31">
        <f>ROUND(I214*H214,2)</f>
        <v/>
      </c>
      <c r="BL214" s="1" t="inlineStr">
        <is>
          <t>16</t>
        </is>
      </c>
      <c r="BM214" s="1" t="inlineStr">
        <is>
          <t>-342435191</t>
        </is>
      </c>
    </row>
    <row r="215">
      <c r="D215" s="79" t="inlineStr">
        <is>
          <t>VV</t>
        </is>
      </c>
      <c r="F215" s="80" t="inlineStr">
        <is>
          <t>27 okruhov s rozstupom 100 mm, súčet dĺžok 1 538,4 m</t>
        </is>
      </c>
      <c r="AT215" s="1" t="inlineStr">
        <is>
          <t>VV</t>
        </is>
      </c>
      <c r="AU215" s="1" t="inlineStr">
        <is>
          <t>2</t>
        </is>
      </c>
      <c r="AV215" s="2" t="inlineStr">
        <is>
          <t>2</t>
        </is>
      </c>
      <c r="AW215" s="2" t="inlineStr">
        <is>
          <t>True</t>
        </is>
      </c>
      <c r="AX215" s="2" t="inlineStr">
        <is>
          <t>0</t>
        </is>
      </c>
      <c r="AY215" s="1" t="inlineStr">
        <is>
          <t>ROZPOCET</t>
        </is>
      </c>
    </row>
    <row r="216">
      <c r="D216" s="79" t="inlineStr">
        <is>
          <t>VV</t>
        </is>
      </c>
      <c r="F216" s="80" t="inlineStr">
        <is>
          <t>plocha = 1 538,4 x 0,100 = 153,84</t>
        </is>
      </c>
      <c r="H216" s="101" t="n">
        <v>153.84</v>
      </c>
      <c r="AT216" s="1" t="inlineStr">
        <is>
          <t>VV</t>
        </is>
      </c>
      <c r="AU216" s="1" t="inlineStr">
        <is>
          <t>2</t>
        </is>
      </c>
      <c r="AV216" s="2" t="inlineStr">
        <is>
          <t>2</t>
        </is>
      </c>
      <c r="AW216" s="2" t="inlineStr">
        <is>
          <t>True</t>
        </is>
      </c>
      <c r="AX216" s="2" t="inlineStr">
        <is>
          <t>1</t>
        </is>
      </c>
      <c r="AY216" s="1" t="inlineStr">
        <is>
          <t>ROZPOCET</t>
        </is>
      </c>
    </row>
    <row r="217" ht="60" customHeight="1">
      <c r="C217" s="72" t="inlineStr">
        <is>
          <t>36</t>
        </is>
      </c>
      <c r="D217" s="72" t="inlineStr">
        <is>
          <t>K</t>
        </is>
      </c>
      <c r="E217" s="73" t="inlineStr">
        <is>
          <t>735311206.S</t>
        </is>
      </c>
      <c r="F217" s="74" t="inlineStr">
        <is>
          <t>Podlahové vykurovanie so systémovou doskou s výstupkami a kročajovou izoláciou hr. 30 mm, potrubie D 17 mm, rozteč 150 mm (Systémová doska s ochrannou hydroizolačnou fóliou a potrubie PEX 17x2 mm sú súčasťou položky.)</t>
        </is>
      </c>
      <c r="G217" s="75" t="inlineStr">
        <is>
          <t>m2</t>
        </is>
      </c>
      <c r="H217" s="100" t="n">
        <v>1286.06</v>
      </c>
      <c r="I217" s="77" t="n">
        <v>44.91</v>
      </c>
      <c r="J217" s="77">
        <f>ROUND(I217*H217,2)</f>
        <v/>
      </c>
      <c r="K217" s="78" t="inlineStr">
        <is>
          <t>CENEKON 2026/02</t>
        </is>
      </c>
      <c r="N217" s="46" t="inlineStr">
        <is>
          <t>základná</t>
        </is>
      </c>
      <c r="O217" s="98" t="n">
        <v>0</v>
      </c>
      <c r="P217" s="98">
        <f>O217*H217</f>
        <v/>
      </c>
      <c r="Q217" s="98" t="n">
        <v>0.00232</v>
      </c>
      <c r="R217" s="98">
        <f>Q217*H217</f>
        <v/>
      </c>
      <c r="S217" s="98" t="n">
        <v>0</v>
      </c>
      <c r="T217" s="98">
        <f>S217*H217</f>
        <v/>
      </c>
      <c r="AR217" s="1" t="inlineStr">
        <is>
          <t>16</t>
        </is>
      </c>
      <c r="AT217" s="1" t="inlineStr">
        <is>
          <t>K</t>
        </is>
      </c>
      <c r="AU217" s="1" t="inlineStr">
        <is>
          <t>2</t>
        </is>
      </c>
      <c r="AY217" s="1" t="inlineStr">
        <is>
          <t>ROZPOCET</t>
        </is>
      </c>
      <c r="BE217" s="31">
        <f>IF(N217="základná",J217,0)</f>
        <v/>
      </c>
      <c r="BF217" s="31">
        <f>IF(N217="znížená",J217,0)</f>
        <v/>
      </c>
      <c r="BG217" s="31">
        <f>IF(N217="zákl. prenesená",J217,0)</f>
        <v/>
      </c>
      <c r="BH217" s="31">
        <f>IF(N217="zníž. prenesená",J217,0)</f>
        <v/>
      </c>
      <c r="BI217" s="31">
        <f>IF(N217="nulová",J217,0)</f>
        <v/>
      </c>
      <c r="BJ217" s="1" t="inlineStr">
        <is>
          <t>2</t>
        </is>
      </c>
      <c r="BK217" s="31">
        <f>ROUND(I217*H217,2)</f>
        <v/>
      </c>
      <c r="BL217" s="1" t="inlineStr">
        <is>
          <t>16</t>
        </is>
      </c>
      <c r="BM217" s="1" t="inlineStr">
        <is>
          <t>-1706267086</t>
        </is>
      </c>
    </row>
    <row r="218">
      <c r="D218" s="79" t="inlineStr">
        <is>
          <t>VV</t>
        </is>
      </c>
      <c r="F218" s="80" t="inlineStr">
        <is>
          <t>141 okruhov s rozstupom 150 mm, súčet dĺžok 8 573,7 m</t>
        </is>
      </c>
      <c r="AT218" s="1" t="inlineStr">
        <is>
          <t>VV</t>
        </is>
      </c>
      <c r="AU218" s="1" t="inlineStr">
        <is>
          <t>2</t>
        </is>
      </c>
      <c r="AV218" s="2" t="inlineStr">
        <is>
          <t>2</t>
        </is>
      </c>
      <c r="AW218" s="2" t="inlineStr">
        <is>
          <t>True</t>
        </is>
      </c>
      <c r="AX218" s="2" t="inlineStr">
        <is>
          <t>0</t>
        </is>
      </c>
      <c r="AY218" s="1" t="inlineStr">
        <is>
          <t>ROZPOCET</t>
        </is>
      </c>
    </row>
    <row r="219">
      <c r="D219" s="79" t="inlineStr">
        <is>
          <t>VV</t>
        </is>
      </c>
      <c r="F219" s="80" t="inlineStr">
        <is>
          <t>plocha = 8 573,7 x 0,150 = 1 286,06</t>
        </is>
      </c>
      <c r="H219" s="101" t="n">
        <v>1286.06</v>
      </c>
      <c r="AT219" s="1" t="inlineStr">
        <is>
          <t>VV</t>
        </is>
      </c>
      <c r="AU219" s="1" t="inlineStr">
        <is>
          <t>2</t>
        </is>
      </c>
      <c r="AV219" s="2" t="inlineStr">
        <is>
          <t>2</t>
        </is>
      </c>
      <c r="AW219" s="2" t="inlineStr">
        <is>
          <t>True</t>
        </is>
      </c>
      <c r="AX219" s="2" t="inlineStr">
        <is>
          <t>1</t>
        </is>
      </c>
      <c r="AY219" s="1" t="inlineStr">
        <is>
          <t>ROZPOCET</t>
        </is>
      </c>
    </row>
    <row r="220" ht="24" customHeight="1">
      <c r="C220" s="72" t="inlineStr">
        <is>
          <t>37</t>
        </is>
      </c>
      <c r="D220" s="72" t="inlineStr">
        <is>
          <t>K</t>
        </is>
      </c>
      <c r="E220" s="73" t="inlineStr">
        <is>
          <t>735311550.S</t>
        </is>
      </c>
      <c r="F220" s="74" t="inlineStr">
        <is>
          <t>Montáž zostavy rozdeľovač / zberač podlahového vykurovania na stenu, 6-cestný</t>
        </is>
      </c>
      <c r="G220" s="75" t="inlineStr">
        <is>
          <t>ks</t>
        </is>
      </c>
      <c r="H220" s="100" t="n">
        <v>24</v>
      </c>
      <c r="I220" s="77" t="n">
        <v>15.89</v>
      </c>
      <c r="J220" s="77">
        <f>ROUND(I220*H220,2)</f>
        <v/>
      </c>
      <c r="K220" s="78" t="inlineStr">
        <is>
          <t>CENEKON 2026/02</t>
        </is>
      </c>
      <c r="N220" s="46" t="inlineStr">
        <is>
          <t>základná</t>
        </is>
      </c>
      <c r="O220" s="98" t="n">
        <v>0</v>
      </c>
      <c r="P220" s="98">
        <f>O220*H220</f>
        <v/>
      </c>
      <c r="Q220" s="98" t="n">
        <v>9.000000000000001e-05</v>
      </c>
      <c r="R220" s="98">
        <f>Q220*H220</f>
        <v/>
      </c>
      <c r="S220" s="98" t="n">
        <v>0</v>
      </c>
      <c r="T220" s="98">
        <f>S220*H220</f>
        <v/>
      </c>
      <c r="AR220" s="1" t="inlineStr">
        <is>
          <t>16</t>
        </is>
      </c>
      <c r="AT220" s="1" t="inlineStr">
        <is>
          <t>K</t>
        </is>
      </c>
      <c r="AU220" s="1" t="inlineStr">
        <is>
          <t>2</t>
        </is>
      </c>
      <c r="AY220" s="1" t="inlineStr">
        <is>
          <t>ROZPOCET</t>
        </is>
      </c>
      <c r="BE220" s="31">
        <f>IF(N220="základná",J220,0)</f>
        <v/>
      </c>
      <c r="BF220" s="31">
        <f>IF(N220="znížená",J220,0)</f>
        <v/>
      </c>
      <c r="BG220" s="31">
        <f>IF(N220="zákl. prenesená",J220,0)</f>
        <v/>
      </c>
      <c r="BH220" s="31">
        <f>IF(N220="zníž. prenesená",J220,0)</f>
        <v/>
      </c>
      <c r="BI220" s="31">
        <f>IF(N220="nulová",J220,0)</f>
        <v/>
      </c>
      <c r="BJ220" s="1" t="inlineStr">
        <is>
          <t>2</t>
        </is>
      </c>
      <c r="BK220" s="31">
        <f>ROUND(I220*H220,2)</f>
        <v/>
      </c>
      <c r="BL220" s="1" t="inlineStr">
        <is>
          <t>16</t>
        </is>
      </c>
      <c r="BM220" s="1" t="inlineStr">
        <is>
          <t>-2127570964</t>
        </is>
      </c>
    </row>
    <row r="221">
      <c r="D221" s="79" t="inlineStr">
        <is>
          <t>VV</t>
        </is>
      </c>
      <c r="F221" s="80" t="inlineStr">
        <is>
          <t>8 rozdeľovačov na podlaží x 3 podlažia = 24</t>
        </is>
      </c>
      <c r="H221" s="101" t="n">
        <v>24</v>
      </c>
      <c r="AT221" s="1" t="inlineStr">
        <is>
          <t>VV</t>
        </is>
      </c>
      <c r="AU221" s="1" t="inlineStr">
        <is>
          <t>2</t>
        </is>
      </c>
      <c r="AV221" s="2" t="inlineStr">
        <is>
          <t>2</t>
        </is>
      </c>
      <c r="AW221" s="2" t="inlineStr">
        <is>
          <t>True</t>
        </is>
      </c>
      <c r="AX221" s="2" t="inlineStr">
        <is>
          <t>1</t>
        </is>
      </c>
      <c r="AY221" s="1" t="inlineStr">
        <is>
          <t>ROZPOCET</t>
        </is>
      </c>
    </row>
    <row r="222" ht="36" customHeight="1">
      <c r="C222" s="82" t="inlineStr">
        <is>
          <t>38</t>
        </is>
      </c>
      <c r="D222" s="82" t="inlineStr">
        <is>
          <t>M</t>
        </is>
      </c>
      <c r="E222" s="83" t="inlineStr">
        <is>
          <t>484650015200.S</t>
        </is>
      </c>
      <c r="F222" s="84" t="inlineStr">
        <is>
          <t>Zostava rozdeľovač / zberač bez skrine 6-cestný, 1"xEK, s prietokomermi a regulačným šróbením (Projekt uvádza referenčnú zostavu IVAR.CS 553 VP.)</t>
        </is>
      </c>
      <c r="G222" s="85" t="inlineStr">
        <is>
          <t>ks</t>
        </is>
      </c>
      <c r="H222" s="102" t="n">
        <v>24</v>
      </c>
      <c r="I222" s="87" t="n">
        <v>246.49</v>
      </c>
      <c r="J222" s="87">
        <f>ROUND(I222*H222,2)</f>
        <v/>
      </c>
      <c r="K222" s="88" t="inlineStr">
        <is>
          <t>CENEKON 2026/02</t>
        </is>
      </c>
      <c r="N222" s="46" t="inlineStr">
        <is>
          <t>základná</t>
        </is>
      </c>
      <c r="O222" s="98" t="n">
        <v>0</v>
      </c>
      <c r="P222" s="98">
        <f>O222*H222</f>
        <v/>
      </c>
      <c r="Q222" s="98" t="n">
        <v>0.00606</v>
      </c>
      <c r="R222" s="98">
        <f>Q222*H222</f>
        <v/>
      </c>
      <c r="S222" s="98" t="n">
        <v>0</v>
      </c>
      <c r="T222" s="98">
        <f>S222*H222</f>
        <v/>
      </c>
      <c r="AR222" s="1" t="inlineStr">
        <is>
          <t>32</t>
        </is>
      </c>
      <c r="AT222" s="1" t="inlineStr">
        <is>
          <t>M</t>
        </is>
      </c>
      <c r="AU222" s="1" t="inlineStr">
        <is>
          <t>2</t>
        </is>
      </c>
      <c r="AY222" s="1" t="inlineStr">
        <is>
          <t>ROZPOCET</t>
        </is>
      </c>
      <c r="BE222" s="31">
        <f>IF(N222="základná",J222,0)</f>
        <v/>
      </c>
      <c r="BF222" s="31">
        <f>IF(N222="znížená",J222,0)</f>
        <v/>
      </c>
      <c r="BG222" s="31">
        <f>IF(N222="zákl. prenesená",J222,0)</f>
        <v/>
      </c>
      <c r="BH222" s="31">
        <f>IF(N222="zníž. prenesená",J222,0)</f>
        <v/>
      </c>
      <c r="BI222" s="31">
        <f>IF(N222="nulová",J222,0)</f>
        <v/>
      </c>
      <c r="BJ222" s="1" t="inlineStr">
        <is>
          <t>2</t>
        </is>
      </c>
      <c r="BK222" s="31">
        <f>ROUND(I222*H222,2)</f>
        <v/>
      </c>
      <c r="BL222" s="1" t="inlineStr">
        <is>
          <t>16</t>
        </is>
      </c>
      <c r="BM222" s="1" t="inlineStr">
        <is>
          <t>503172919</t>
        </is>
      </c>
    </row>
    <row r="223">
      <c r="D223" s="79" t="inlineStr">
        <is>
          <t>VV</t>
        </is>
      </c>
      <c r="F223" s="80" t="inlineStr">
        <is>
          <t>8 x 3 podlažia = 24</t>
        </is>
      </c>
      <c r="H223" s="101" t="n">
        <v>24</v>
      </c>
      <c r="AT223" s="1" t="inlineStr">
        <is>
          <t>VV</t>
        </is>
      </c>
      <c r="AU223" s="1" t="inlineStr">
        <is>
          <t>2</t>
        </is>
      </c>
      <c r="AV223" s="2" t="inlineStr">
        <is>
          <t>2</t>
        </is>
      </c>
      <c r="AW223" s="2" t="inlineStr">
        <is>
          <t>True</t>
        </is>
      </c>
      <c r="AX223" s="2" t="inlineStr">
        <is>
          <t>1</t>
        </is>
      </c>
      <c r="AY223" s="1" t="inlineStr">
        <is>
          <t>ROZPOCET</t>
        </is>
      </c>
    </row>
    <row r="224" ht="24" customHeight="1">
      <c r="C224" s="72" t="inlineStr">
        <is>
          <t>39</t>
        </is>
      </c>
      <c r="D224" s="72" t="inlineStr">
        <is>
          <t>K</t>
        </is>
      </c>
      <c r="E224" s="73" t="inlineStr">
        <is>
          <t>735311570.S</t>
        </is>
      </c>
      <c r="F224" s="74" t="inlineStr">
        <is>
          <t>Montáž zostavy rozdeľovač / zberač podlahového vykurovania na stenu, 8-cestný</t>
        </is>
      </c>
      <c r="G224" s="75" t="inlineStr">
        <is>
          <t>ks</t>
        </is>
      </c>
      <c r="H224" s="100" t="n">
        <v>3</v>
      </c>
      <c r="I224" s="77" t="n">
        <v>16.45</v>
      </c>
      <c r="J224" s="77">
        <f>ROUND(I224*H224,2)</f>
        <v/>
      </c>
      <c r="K224" s="78" t="inlineStr">
        <is>
          <t>CENEKON 2026/02</t>
        </is>
      </c>
      <c r="N224" s="46" t="inlineStr">
        <is>
          <t>základná</t>
        </is>
      </c>
      <c r="O224" s="98" t="n">
        <v>0</v>
      </c>
      <c r="P224" s="98">
        <f>O224*H224</f>
        <v/>
      </c>
      <c r="Q224" s="98" t="n">
        <v>9.000000000000001e-05</v>
      </c>
      <c r="R224" s="98">
        <f>Q224*H224</f>
        <v/>
      </c>
      <c r="S224" s="98" t="n">
        <v>0</v>
      </c>
      <c r="T224" s="98">
        <f>S224*H224</f>
        <v/>
      </c>
      <c r="AR224" s="1" t="inlineStr">
        <is>
          <t>16</t>
        </is>
      </c>
      <c r="AT224" s="1" t="inlineStr">
        <is>
          <t>K</t>
        </is>
      </c>
      <c r="AU224" s="1" t="inlineStr">
        <is>
          <t>2</t>
        </is>
      </c>
      <c r="AY224" s="1" t="inlineStr">
        <is>
          <t>ROZPOCET</t>
        </is>
      </c>
      <c r="BE224" s="31">
        <f>IF(N224="základná",J224,0)</f>
        <v/>
      </c>
      <c r="BF224" s="31">
        <f>IF(N224="znížená",J224,0)</f>
        <v/>
      </c>
      <c r="BG224" s="31">
        <f>IF(N224="zákl. prenesená",J224,0)</f>
        <v/>
      </c>
      <c r="BH224" s="31">
        <f>IF(N224="zníž. prenesená",J224,0)</f>
        <v/>
      </c>
      <c r="BI224" s="31">
        <f>IF(N224="nulová",J224,0)</f>
        <v/>
      </c>
      <c r="BJ224" s="1" t="inlineStr">
        <is>
          <t>2</t>
        </is>
      </c>
      <c r="BK224" s="31">
        <f>ROUND(I224*H224,2)</f>
        <v/>
      </c>
      <c r="BL224" s="1" t="inlineStr">
        <is>
          <t>16</t>
        </is>
      </c>
      <c r="BM224" s="1" t="inlineStr">
        <is>
          <t>1210729104</t>
        </is>
      </c>
    </row>
    <row r="225">
      <c r="D225" s="79" t="inlineStr">
        <is>
          <t>VV</t>
        </is>
      </c>
      <c r="F225" s="80" t="inlineStr">
        <is>
          <t>1 rozdeľovač na podlaží x 3 podlažia = 3</t>
        </is>
      </c>
      <c r="H225" s="101" t="n">
        <v>3</v>
      </c>
      <c r="AT225" s="1" t="inlineStr">
        <is>
          <t>VV</t>
        </is>
      </c>
      <c r="AU225" s="1" t="inlineStr">
        <is>
          <t>2</t>
        </is>
      </c>
      <c r="AV225" s="2" t="inlineStr">
        <is>
          <t>2</t>
        </is>
      </c>
      <c r="AW225" s="2" t="inlineStr">
        <is>
          <t>True</t>
        </is>
      </c>
      <c r="AX225" s="2" t="inlineStr">
        <is>
          <t>1</t>
        </is>
      </c>
      <c r="AY225" s="1" t="inlineStr">
        <is>
          <t>ROZPOCET</t>
        </is>
      </c>
    </row>
    <row r="226" ht="36" customHeight="1">
      <c r="C226" s="82" t="inlineStr">
        <is>
          <t>40</t>
        </is>
      </c>
      <c r="D226" s="82" t="inlineStr">
        <is>
          <t>M</t>
        </is>
      </c>
      <c r="E226" s="83" t="inlineStr">
        <is>
          <t>484650015600.S</t>
        </is>
      </c>
      <c r="F226" s="84" t="inlineStr">
        <is>
          <t>Zostava rozdeľovač / zberač bez skrine 8-cestný, 1"xEK, s prietokomermi a regulačným šróbením (Projekt uvádza referenčnú zostavu IVAR.CS 553 VP.)</t>
        </is>
      </c>
      <c r="G226" s="85" t="inlineStr">
        <is>
          <t>ks</t>
        </is>
      </c>
      <c r="H226" s="102" t="n">
        <v>3</v>
      </c>
      <c r="I226" s="87" t="n">
        <v>315.64</v>
      </c>
      <c r="J226" s="87">
        <f>ROUND(I226*H226,2)</f>
        <v/>
      </c>
      <c r="K226" s="88" t="inlineStr">
        <is>
          <t>CENEKON 2026/02</t>
        </is>
      </c>
      <c r="N226" s="46" t="inlineStr">
        <is>
          <t>základná</t>
        </is>
      </c>
      <c r="O226" s="98" t="n">
        <v>0</v>
      </c>
      <c r="P226" s="98">
        <f>O226*H226</f>
        <v/>
      </c>
      <c r="Q226" s="98" t="n">
        <v>0.00784</v>
      </c>
      <c r="R226" s="98">
        <f>Q226*H226</f>
        <v/>
      </c>
      <c r="S226" s="98" t="n">
        <v>0</v>
      </c>
      <c r="T226" s="98">
        <f>S226*H226</f>
        <v/>
      </c>
      <c r="AR226" s="1" t="inlineStr">
        <is>
          <t>32</t>
        </is>
      </c>
      <c r="AT226" s="1" t="inlineStr">
        <is>
          <t>M</t>
        </is>
      </c>
      <c r="AU226" s="1" t="inlineStr">
        <is>
          <t>2</t>
        </is>
      </c>
      <c r="AY226" s="1" t="inlineStr">
        <is>
          <t>ROZPOCET</t>
        </is>
      </c>
      <c r="BE226" s="31">
        <f>IF(N226="základná",J226,0)</f>
        <v/>
      </c>
      <c r="BF226" s="31">
        <f>IF(N226="znížená",J226,0)</f>
        <v/>
      </c>
      <c r="BG226" s="31">
        <f>IF(N226="zákl. prenesená",J226,0)</f>
        <v/>
      </c>
      <c r="BH226" s="31">
        <f>IF(N226="zníž. prenesená",J226,0)</f>
        <v/>
      </c>
      <c r="BI226" s="31">
        <f>IF(N226="nulová",J226,0)</f>
        <v/>
      </c>
      <c r="BJ226" s="1" t="inlineStr">
        <is>
          <t>2</t>
        </is>
      </c>
      <c r="BK226" s="31">
        <f>ROUND(I226*H226,2)</f>
        <v/>
      </c>
      <c r="BL226" s="1" t="inlineStr">
        <is>
          <t>16</t>
        </is>
      </c>
      <c r="BM226" s="1" t="inlineStr">
        <is>
          <t>1173828092</t>
        </is>
      </c>
    </row>
    <row r="227">
      <c r="D227" s="79" t="inlineStr">
        <is>
          <t>VV</t>
        </is>
      </c>
      <c r="F227" s="80" t="inlineStr">
        <is>
          <t>1 x 3 podlažia = 3</t>
        </is>
      </c>
      <c r="H227" s="101" t="n">
        <v>3</v>
      </c>
      <c r="AT227" s="1" t="inlineStr">
        <is>
          <t>VV</t>
        </is>
      </c>
      <c r="AU227" s="1" t="inlineStr">
        <is>
          <t>2</t>
        </is>
      </c>
      <c r="AV227" s="2" t="inlineStr">
        <is>
          <t>2</t>
        </is>
      </c>
      <c r="AW227" s="2" t="inlineStr">
        <is>
          <t>True</t>
        </is>
      </c>
      <c r="AX227" s="2" t="inlineStr">
        <is>
          <t>1</t>
        </is>
      </c>
      <c r="AY227" s="1" t="inlineStr">
        <is>
          <t>ROZPOCET</t>
        </is>
      </c>
    </row>
    <row r="228" ht="24" customHeight="1">
      <c r="C228" s="72" t="inlineStr">
        <is>
          <t>41</t>
        </is>
      </c>
      <c r="D228" s="72" t="inlineStr">
        <is>
          <t>K</t>
        </is>
      </c>
      <c r="E228" s="73" t="inlineStr">
        <is>
          <t>735311760.S</t>
        </is>
      </c>
      <c r="F228" s="74" t="inlineStr">
        <is>
          <t>Montáž skrinky rozdeľovača pod omietku, 5-8 okruhov</t>
        </is>
      </c>
      <c r="G228" s="75" t="inlineStr">
        <is>
          <t>ks</t>
        </is>
      </c>
      <c r="H228" s="100" t="n">
        <v>27</v>
      </c>
      <c r="I228" s="77" t="n">
        <v>17.66</v>
      </c>
      <c r="J228" s="77">
        <f>ROUND(I228*H228,2)</f>
        <v/>
      </c>
      <c r="K228" s="78" t="inlineStr">
        <is>
          <t>CENEKON 2026/02</t>
        </is>
      </c>
      <c r="N228" s="46" t="inlineStr">
        <is>
          <t>základná</t>
        </is>
      </c>
      <c r="O228" s="98" t="n">
        <v>0</v>
      </c>
      <c r="P228" s="98">
        <f>O228*H228</f>
        <v/>
      </c>
      <c r="Q228" s="98" t="n">
        <v>0</v>
      </c>
      <c r="R228" s="98">
        <f>Q228*H228</f>
        <v/>
      </c>
      <c r="S228" s="98" t="n">
        <v>0</v>
      </c>
      <c r="T228" s="98">
        <f>S228*H228</f>
        <v/>
      </c>
      <c r="AR228" s="1" t="inlineStr">
        <is>
          <t>16</t>
        </is>
      </c>
      <c r="AT228" s="1" t="inlineStr">
        <is>
          <t>K</t>
        </is>
      </c>
      <c r="AU228" s="1" t="inlineStr">
        <is>
          <t>2</t>
        </is>
      </c>
      <c r="AY228" s="1" t="inlineStr">
        <is>
          <t>ROZPOCET</t>
        </is>
      </c>
      <c r="BE228" s="31">
        <f>IF(N228="základná",J228,0)</f>
        <v/>
      </c>
      <c r="BF228" s="31">
        <f>IF(N228="znížená",J228,0)</f>
        <v/>
      </c>
      <c r="BG228" s="31">
        <f>IF(N228="zákl. prenesená",J228,0)</f>
        <v/>
      </c>
      <c r="BH228" s="31">
        <f>IF(N228="zníž. prenesená",J228,0)</f>
        <v/>
      </c>
      <c r="BI228" s="31">
        <f>IF(N228="nulová",J228,0)</f>
        <v/>
      </c>
      <c r="BJ228" s="1" t="inlineStr">
        <is>
          <t>2</t>
        </is>
      </c>
      <c r="BK228" s="31">
        <f>ROUND(I228*H228,2)</f>
        <v/>
      </c>
      <c r="BL228" s="1" t="inlineStr">
        <is>
          <t>16</t>
        </is>
      </c>
      <c r="BM228" s="1" t="inlineStr">
        <is>
          <t>-1564971781</t>
        </is>
      </c>
    </row>
    <row r="229">
      <c r="D229" s="79" t="inlineStr">
        <is>
          <t>VV</t>
        </is>
      </c>
      <c r="F229" s="80" t="inlineStr">
        <is>
          <t>24 šesťcestných + 3 osemcestné rozdeľovače = 27</t>
        </is>
      </c>
      <c r="H229" s="101" t="n">
        <v>27</v>
      </c>
      <c r="AT229" s="1" t="inlineStr">
        <is>
          <t>VV</t>
        </is>
      </c>
      <c r="AU229" s="1" t="inlineStr">
        <is>
          <t>2</t>
        </is>
      </c>
      <c r="AV229" s="2" t="inlineStr">
        <is>
          <t>2</t>
        </is>
      </c>
      <c r="AW229" s="2" t="inlineStr">
        <is>
          <t>True</t>
        </is>
      </c>
      <c r="AX229" s="2" t="inlineStr">
        <is>
          <t>1</t>
        </is>
      </c>
      <c r="AY229" s="1" t="inlineStr">
        <is>
          <t>ROZPOCET</t>
        </is>
      </c>
    </row>
    <row r="230" ht="24" customHeight="1">
      <c r="C230" s="82" t="inlineStr">
        <is>
          <t>42</t>
        </is>
      </c>
      <c r="D230" s="82" t="inlineStr">
        <is>
          <t>M</t>
        </is>
      </c>
      <c r="E230" s="83" t="inlineStr">
        <is>
          <t>484650040400.S</t>
        </is>
      </c>
      <c r="F230" s="84" t="inlineStr">
        <is>
          <t>Skriňa rozdeľovača pod omietku s nastaviteľnou výškou a hĺbkou, 530 x 690-790 x 110-160 mm</t>
        </is>
      </c>
      <c r="G230" s="85" t="inlineStr">
        <is>
          <t>ks</t>
        </is>
      </c>
      <c r="H230" s="102" t="n">
        <v>27</v>
      </c>
      <c r="I230" s="87" t="n">
        <v>126.28</v>
      </c>
      <c r="J230" s="87">
        <f>ROUND(I230*H230,2)</f>
        <v/>
      </c>
      <c r="K230" s="88" t="inlineStr">
        <is>
          <t>CENEKON 2026/02</t>
        </is>
      </c>
      <c r="N230" s="46" t="inlineStr">
        <is>
          <t>základná</t>
        </is>
      </c>
      <c r="O230" s="98" t="n">
        <v>0</v>
      </c>
      <c r="P230" s="98">
        <f>O230*H230</f>
        <v/>
      </c>
      <c r="Q230" s="98" t="n">
        <v>0.00339</v>
      </c>
      <c r="R230" s="98">
        <f>Q230*H230</f>
        <v/>
      </c>
      <c r="S230" s="98" t="n">
        <v>0</v>
      </c>
      <c r="T230" s="98">
        <f>S230*H230</f>
        <v/>
      </c>
      <c r="AR230" s="1" t="inlineStr">
        <is>
          <t>32</t>
        </is>
      </c>
      <c r="AT230" s="1" t="inlineStr">
        <is>
          <t>M</t>
        </is>
      </c>
      <c r="AU230" s="1" t="inlineStr">
        <is>
          <t>2</t>
        </is>
      </c>
      <c r="AY230" s="1" t="inlineStr">
        <is>
          <t>ROZPOCET</t>
        </is>
      </c>
      <c r="BE230" s="31">
        <f>IF(N230="základná",J230,0)</f>
        <v/>
      </c>
      <c r="BF230" s="31">
        <f>IF(N230="znížená",J230,0)</f>
        <v/>
      </c>
      <c r="BG230" s="31">
        <f>IF(N230="zákl. prenesená",J230,0)</f>
        <v/>
      </c>
      <c r="BH230" s="31">
        <f>IF(N230="zníž. prenesená",J230,0)</f>
        <v/>
      </c>
      <c r="BI230" s="31">
        <f>IF(N230="nulová",J230,0)</f>
        <v/>
      </c>
      <c r="BJ230" s="1" t="inlineStr">
        <is>
          <t>2</t>
        </is>
      </c>
      <c r="BK230" s="31">
        <f>ROUND(I230*H230,2)</f>
        <v/>
      </c>
      <c r="BL230" s="1" t="inlineStr">
        <is>
          <t>16</t>
        </is>
      </c>
      <c r="BM230" s="1" t="inlineStr">
        <is>
          <t>2054863164</t>
        </is>
      </c>
    </row>
    <row r="231">
      <c r="D231" s="79" t="inlineStr">
        <is>
          <t>VV</t>
        </is>
      </c>
      <c r="F231" s="80" t="inlineStr">
        <is>
          <t>1 ks na každý rozdeľovač, 27 rozdeľovačov</t>
        </is>
      </c>
      <c r="H231" s="101" t="n">
        <v>27</v>
      </c>
      <c r="AT231" s="1" t="inlineStr">
        <is>
          <t>VV</t>
        </is>
      </c>
      <c r="AU231" s="1" t="inlineStr">
        <is>
          <t>2</t>
        </is>
      </c>
      <c r="AV231" s="2" t="inlineStr">
        <is>
          <t>2</t>
        </is>
      </c>
      <c r="AW231" s="2" t="inlineStr">
        <is>
          <t>True</t>
        </is>
      </c>
      <c r="AX231" s="2" t="inlineStr">
        <is>
          <t>1</t>
        </is>
      </c>
      <c r="AY231" s="1" t="inlineStr">
        <is>
          <t>ROZPOCET</t>
        </is>
      </c>
    </row>
    <row r="232" ht="84" customHeight="1">
      <c r="C232" s="72" t="inlineStr">
        <is>
          <t>43</t>
        </is>
      </c>
      <c r="D232" s="72" t="inlineStr">
        <is>
          <t>K</t>
        </is>
      </c>
      <c r="E232" s="73" t="inlineStr">
        <is>
          <t>735122035.S</t>
        </is>
      </c>
      <c r="F232" s="74" t="inlineStr">
        <is>
          <t>Montáž rebríkového vykurovacieho telesa, pripojovací rozstup 500 mm, dĺžky 1400-1800 mm (Montáž je v triede pripojovacieho rozstupu 500 mm podľa projektu (KORALUX LINEAR CLASSIC-M 15/05); dodávka je v najbližšom katalógovom rozmere 600 x 1500 mm, cenová sústava tento rozstup v inej veľkostnej triede montáže neponúka.)</t>
        </is>
      </c>
      <c r="G232" s="75" t="inlineStr">
        <is>
          <t>ks</t>
        </is>
      </c>
      <c r="H232" s="100" t="n">
        <v>27</v>
      </c>
      <c r="I232" s="77" t="n">
        <v>16.56</v>
      </c>
      <c r="J232" s="77">
        <f>ROUND(I232*H232,2)</f>
        <v/>
      </c>
      <c r="K232" s="78" t="inlineStr">
        <is>
          <t>CENEKON 2026/02</t>
        </is>
      </c>
      <c r="N232" s="46" t="inlineStr">
        <is>
          <t>základná</t>
        </is>
      </c>
      <c r="O232" s="98" t="n">
        <v>0</v>
      </c>
      <c r="P232" s="98">
        <f>O232*H232</f>
        <v/>
      </c>
      <c r="Q232" s="98" t="n">
        <v>1e-05</v>
      </c>
      <c r="R232" s="98">
        <f>Q232*H232</f>
        <v/>
      </c>
      <c r="S232" s="98" t="n">
        <v>0</v>
      </c>
      <c r="T232" s="98">
        <f>S232*H232</f>
        <v/>
      </c>
      <c r="AR232" s="1" t="inlineStr">
        <is>
          <t>16</t>
        </is>
      </c>
      <c r="AT232" s="1" t="inlineStr">
        <is>
          <t>K</t>
        </is>
      </c>
      <c r="AU232" s="1" t="inlineStr">
        <is>
          <t>2</t>
        </is>
      </c>
      <c r="AY232" s="1" t="inlineStr">
        <is>
          <t>ROZPOCET</t>
        </is>
      </c>
      <c r="BE232" s="31">
        <f>IF(N232="základná",J232,0)</f>
        <v/>
      </c>
      <c r="BF232" s="31">
        <f>IF(N232="znížená",J232,0)</f>
        <v/>
      </c>
      <c r="BG232" s="31">
        <f>IF(N232="zákl. prenesená",J232,0)</f>
        <v/>
      </c>
      <c r="BH232" s="31">
        <f>IF(N232="zníž. prenesená",J232,0)</f>
        <v/>
      </c>
      <c r="BI232" s="31">
        <f>IF(N232="nulová",J232,0)</f>
        <v/>
      </c>
      <c r="BJ232" s="1" t="inlineStr">
        <is>
          <t>2</t>
        </is>
      </c>
      <c r="BK232" s="31">
        <f>ROUND(I232*H232,2)</f>
        <v/>
      </c>
      <c r="BL232" s="1" t="inlineStr">
        <is>
          <t>16</t>
        </is>
      </c>
      <c r="BM232" s="1" t="inlineStr">
        <is>
          <t>1983236045</t>
        </is>
      </c>
    </row>
    <row r="233">
      <c r="D233" s="79" t="inlineStr">
        <is>
          <t>VV</t>
        </is>
      </c>
      <c r="F233" s="80" t="inlineStr">
        <is>
          <t>1 teleso v kúpeľni každého bytu, 9 x 3 podlažia = 27</t>
        </is>
      </c>
      <c r="H233" s="101" t="n">
        <v>27</v>
      </c>
      <c r="AT233" s="1" t="inlineStr">
        <is>
          <t>VV</t>
        </is>
      </c>
      <c r="AU233" s="1" t="inlineStr">
        <is>
          <t>2</t>
        </is>
      </c>
      <c r="AV233" s="2" t="inlineStr">
        <is>
          <t>2</t>
        </is>
      </c>
      <c r="AW233" s="2" t="inlineStr">
        <is>
          <t>True</t>
        </is>
      </c>
      <c r="AX233" s="2" t="inlineStr">
        <is>
          <t>1</t>
        </is>
      </c>
      <c r="AY233" s="1" t="inlineStr">
        <is>
          <t>ROZPOCET</t>
        </is>
      </c>
    </row>
    <row r="234" ht="60" customHeight="1">
      <c r="C234" s="82" t="inlineStr">
        <is>
          <t>44</t>
        </is>
      </c>
      <c r="D234" s="82" t="inlineStr">
        <is>
          <t>M</t>
        </is>
      </c>
      <c r="E234" s="83" t="inlineStr">
        <is>
          <t>484520000900</t>
        </is>
      </c>
      <c r="F234" s="84" t="inlineStr">
        <is>
          <t>Vykurovacie teleso rebríkové oceľové KORALUX LINEAR CLASSIC, 600 x 1500 x 30 mm (Projekt uvádza KORADO KORALUX LINEAR CLASSIC-M 15/05 (šírka 500 mm); v cenovej sústave je najbližší katalógový rozmer 600 x 1500 mm.)</t>
        </is>
      </c>
      <c r="G234" s="85" t="inlineStr">
        <is>
          <t>ks</t>
        </is>
      </c>
      <c r="H234" s="102" t="n">
        <v>27</v>
      </c>
      <c r="I234" s="87" t="n">
        <v>107.03</v>
      </c>
      <c r="J234" s="87">
        <f>ROUND(I234*H234,2)</f>
        <v/>
      </c>
      <c r="K234" s="88" t="inlineStr">
        <is>
          <t>CENEKON 2026/02</t>
        </is>
      </c>
      <c r="N234" s="46" t="inlineStr">
        <is>
          <t>základná</t>
        </is>
      </c>
      <c r="O234" s="98" t="n">
        <v>0</v>
      </c>
      <c r="P234" s="98">
        <f>O234*H234</f>
        <v/>
      </c>
      <c r="Q234" s="98" t="n">
        <v>0.01224</v>
      </c>
      <c r="R234" s="98">
        <f>Q234*H234</f>
        <v/>
      </c>
      <c r="S234" s="98" t="n">
        <v>0</v>
      </c>
      <c r="T234" s="98">
        <f>S234*H234</f>
        <v/>
      </c>
      <c r="AR234" s="1" t="inlineStr">
        <is>
          <t>32</t>
        </is>
      </c>
      <c r="AT234" s="1" t="inlineStr">
        <is>
          <t>M</t>
        </is>
      </c>
      <c r="AU234" s="1" t="inlineStr">
        <is>
          <t>2</t>
        </is>
      </c>
      <c r="AY234" s="1" t="inlineStr">
        <is>
          <t>ROZPOCET</t>
        </is>
      </c>
      <c r="BE234" s="31">
        <f>IF(N234="základná",J234,0)</f>
        <v/>
      </c>
      <c r="BF234" s="31">
        <f>IF(N234="znížená",J234,0)</f>
        <v/>
      </c>
      <c r="BG234" s="31">
        <f>IF(N234="zákl. prenesená",J234,0)</f>
        <v/>
      </c>
      <c r="BH234" s="31">
        <f>IF(N234="zníž. prenesená",J234,0)</f>
        <v/>
      </c>
      <c r="BI234" s="31">
        <f>IF(N234="nulová",J234,0)</f>
        <v/>
      </c>
      <c r="BJ234" s="1" t="inlineStr">
        <is>
          <t>2</t>
        </is>
      </c>
      <c r="BK234" s="31">
        <f>ROUND(I234*H234,2)</f>
        <v/>
      </c>
      <c r="BL234" s="1" t="inlineStr">
        <is>
          <t>16</t>
        </is>
      </c>
      <c r="BM234" s="1" t="inlineStr">
        <is>
          <t>342055575</t>
        </is>
      </c>
    </row>
    <row r="235">
      <c r="D235" s="79" t="inlineStr">
        <is>
          <t>VV</t>
        </is>
      </c>
      <c r="F235" s="80" t="inlineStr">
        <is>
          <t>1 ks na každý byt, 27 bytov</t>
        </is>
      </c>
      <c r="H235" s="101" t="n">
        <v>27</v>
      </c>
      <c r="AT235" s="1" t="inlineStr">
        <is>
          <t>VV</t>
        </is>
      </c>
      <c r="AU235" s="1" t="inlineStr">
        <is>
          <t>2</t>
        </is>
      </c>
      <c r="AV235" s="2" t="inlineStr">
        <is>
          <t>2</t>
        </is>
      </c>
      <c r="AW235" s="2" t="inlineStr">
        <is>
          <t>True</t>
        </is>
      </c>
      <c r="AX235" s="2" t="inlineStr">
        <is>
          <t>1</t>
        </is>
      </c>
      <c r="AY235" s="1" t="inlineStr">
        <is>
          <t>ROZPOCET</t>
        </is>
      </c>
    </row>
    <row r="236" ht="36" customHeight="1">
      <c r="C236" s="82" t="inlineStr">
        <is>
          <t>45</t>
        </is>
      </c>
      <c r="D236" s="82" t="inlineStr">
        <is>
          <t>M</t>
        </is>
      </c>
      <c r="E236" s="83" t="inlineStr">
        <is>
          <t>55183461</t>
        </is>
      </c>
      <c r="F236" s="84" t="inlineStr">
        <is>
          <t>Pripojovacia súprava pre vykurovacie teleso so stredovým pripojením, rohové vyhotovenie, s termostatickou hlavicou</t>
        </is>
      </c>
      <c r="G236" s="85" t="inlineStr">
        <is>
          <t>ks</t>
        </is>
      </c>
      <c r="H236" s="102" t="n">
        <v>27</v>
      </c>
      <c r="I236" s="87" t="n">
        <v>59.48</v>
      </c>
      <c r="J236" s="87">
        <f>ROUND(I236*H236,2)</f>
        <v/>
      </c>
      <c r="K236" s="88" t="inlineStr">
        <is>
          <t>CENEKON 2026/02 - MO</t>
        </is>
      </c>
      <c r="N236" s="46" t="inlineStr">
        <is>
          <t>základná</t>
        </is>
      </c>
      <c r="O236" s="98" t="n">
        <v>0</v>
      </c>
      <c r="P236" s="98">
        <f>O236*H236</f>
        <v/>
      </c>
      <c r="Q236" s="98" t="n">
        <v>0.001</v>
      </c>
      <c r="R236" s="98">
        <f>Q236*H236</f>
        <v/>
      </c>
      <c r="S236" s="98" t="n">
        <v>0</v>
      </c>
      <c r="T236" s="98">
        <f>S236*H236</f>
        <v/>
      </c>
      <c r="AR236" s="1" t="inlineStr">
        <is>
          <t>32</t>
        </is>
      </c>
      <c r="AT236" s="1" t="inlineStr">
        <is>
          <t>M</t>
        </is>
      </c>
      <c r="AU236" s="1" t="inlineStr">
        <is>
          <t>2</t>
        </is>
      </c>
      <c r="AY236" s="1" t="inlineStr">
        <is>
          <t>ROZPOCET</t>
        </is>
      </c>
      <c r="BE236" s="31">
        <f>IF(N236="základná",J236,0)</f>
        <v/>
      </c>
      <c r="BF236" s="31">
        <f>IF(N236="znížená",J236,0)</f>
        <v/>
      </c>
      <c r="BG236" s="31">
        <f>IF(N236="zákl. prenesená",J236,0)</f>
        <v/>
      </c>
      <c r="BH236" s="31">
        <f>IF(N236="zníž. prenesená",J236,0)</f>
        <v/>
      </c>
      <c r="BI236" s="31">
        <f>IF(N236="nulová",J236,0)</f>
        <v/>
      </c>
      <c r="BJ236" s="1" t="inlineStr">
        <is>
          <t>2</t>
        </is>
      </c>
      <c r="BK236" s="31">
        <f>ROUND(I236*H236,2)</f>
        <v/>
      </c>
      <c r="BL236" s="1" t="inlineStr">
        <is>
          <t>16</t>
        </is>
      </c>
      <c r="BM236" s="1" t="inlineStr">
        <is>
          <t>400228727</t>
        </is>
      </c>
    </row>
    <row r="237">
      <c r="D237" s="79" t="inlineStr">
        <is>
          <t>VV</t>
        </is>
      </c>
      <c r="F237" s="80" t="inlineStr">
        <is>
          <t>1 ks na každé teleso, 27 telies</t>
        </is>
      </c>
      <c r="H237" s="101" t="n">
        <v>27</v>
      </c>
      <c r="AT237" s="1" t="inlineStr">
        <is>
          <t>VV</t>
        </is>
      </c>
      <c r="AU237" s="1" t="inlineStr">
        <is>
          <t>2</t>
        </is>
      </c>
      <c r="AV237" s="2" t="inlineStr">
        <is>
          <t>2</t>
        </is>
      </c>
      <c r="AW237" s="2" t="inlineStr">
        <is>
          <t>True</t>
        </is>
      </c>
      <c r="AX237" s="2" t="inlineStr">
        <is>
          <t>1</t>
        </is>
      </c>
      <c r="AY237" s="1" t="inlineStr">
        <is>
          <t>ROZPOCET</t>
        </is>
      </c>
    </row>
    <row r="238" ht="36" customHeight="1">
      <c r="C238" s="72" t="inlineStr">
        <is>
          <t>46</t>
        </is>
      </c>
      <c r="D238" s="72" t="inlineStr">
        <is>
          <t>K</t>
        </is>
      </c>
      <c r="E238" s="73" t="inlineStr">
        <is>
          <t>735000912.S</t>
        </is>
      </c>
      <c r="F238" s="74" t="inlineStr">
        <is>
          <t>Vyregulovanie dvojregulačného ventilu s termostatickým ovládaním - hydraulické vyregulovanie okruhov podlahového vykurovania</t>
        </is>
      </c>
      <c r="G238" s="75" t="inlineStr">
        <is>
          <t>ks</t>
        </is>
      </c>
      <c r="H238" s="100" t="n">
        <v>168</v>
      </c>
      <c r="I238" s="77" t="n">
        <v>7.1</v>
      </c>
      <c r="J238" s="77">
        <f>ROUND(I238*H238,2)</f>
        <v/>
      </c>
      <c r="K238" s="78" t="inlineStr">
        <is>
          <t>CENEKON 2026/02</t>
        </is>
      </c>
      <c r="N238" s="46" t="inlineStr">
        <is>
          <t>základná</t>
        </is>
      </c>
      <c r="O238" s="98" t="n">
        <v>0</v>
      </c>
      <c r="P238" s="98">
        <f>O238*H238</f>
        <v/>
      </c>
      <c r="Q238" s="98" t="n">
        <v>0</v>
      </c>
      <c r="R238" s="98">
        <f>Q238*H238</f>
        <v/>
      </c>
      <c r="S238" s="98" t="n">
        <v>0</v>
      </c>
      <c r="T238" s="98">
        <f>S238*H238</f>
        <v/>
      </c>
      <c r="AR238" s="1" t="inlineStr">
        <is>
          <t>16</t>
        </is>
      </c>
      <c r="AT238" s="1" t="inlineStr">
        <is>
          <t>K</t>
        </is>
      </c>
      <c r="AU238" s="1" t="inlineStr">
        <is>
          <t>2</t>
        </is>
      </c>
      <c r="AY238" s="1" t="inlineStr">
        <is>
          <t>ROZPOCET</t>
        </is>
      </c>
      <c r="BE238" s="31">
        <f>IF(N238="základná",J238,0)</f>
        <v/>
      </c>
      <c r="BF238" s="31">
        <f>IF(N238="znížená",J238,0)</f>
        <v/>
      </c>
      <c r="BG238" s="31">
        <f>IF(N238="zákl. prenesená",J238,0)</f>
        <v/>
      </c>
      <c r="BH238" s="31">
        <f>IF(N238="zníž. prenesená",J238,0)</f>
        <v/>
      </c>
      <c r="BI238" s="31">
        <f>IF(N238="nulová",J238,0)</f>
        <v/>
      </c>
      <c r="BJ238" s="1" t="inlineStr">
        <is>
          <t>2</t>
        </is>
      </c>
      <c r="BK238" s="31">
        <f>ROUND(I238*H238,2)</f>
        <v/>
      </c>
      <c r="BL238" s="1" t="inlineStr">
        <is>
          <t>16</t>
        </is>
      </c>
      <c r="BM238" s="1" t="inlineStr">
        <is>
          <t>-577516256</t>
        </is>
      </c>
    </row>
    <row r="239">
      <c r="D239" s="79" t="inlineStr">
        <is>
          <t>VV</t>
        </is>
      </c>
      <c r="F239" s="80" t="inlineStr">
        <is>
          <t>56 okruhov na podlaží x 3 podlažia = 168</t>
        </is>
      </c>
      <c r="H239" s="101" t="n">
        <v>168</v>
      </c>
      <c r="AT239" s="1" t="inlineStr">
        <is>
          <t>VV</t>
        </is>
      </c>
      <c r="AU239" s="1" t="inlineStr">
        <is>
          <t>2</t>
        </is>
      </c>
      <c r="AV239" s="2" t="inlineStr">
        <is>
          <t>2</t>
        </is>
      </c>
      <c r="AW239" s="2" t="inlineStr">
        <is>
          <t>True</t>
        </is>
      </c>
      <c r="AX239" s="2" t="inlineStr">
        <is>
          <t>1</t>
        </is>
      </c>
      <c r="AY239" s="1" t="inlineStr">
        <is>
          <t>ROZPOCET</t>
        </is>
      </c>
    </row>
    <row r="240" ht="24" customHeight="1">
      <c r="C240" s="72" t="inlineStr">
        <is>
          <t>47</t>
        </is>
      </c>
      <c r="D240" s="72" t="inlineStr">
        <is>
          <t>K</t>
        </is>
      </c>
      <c r="E240" s="73" t="inlineStr">
        <is>
          <t>735413010.S</t>
        </is>
      </c>
      <c r="F240" s="74" t="inlineStr">
        <is>
          <t>Montáž konvektora nástenného výšky 450 mm, šírky 80 mm, dĺžky 400-800 mm</t>
        </is>
      </c>
      <c r="G240" s="75" t="inlineStr">
        <is>
          <t>súb.</t>
        </is>
      </c>
      <c r="H240" s="100" t="n">
        <v>8</v>
      </c>
      <c r="I240" s="77" t="n">
        <v>15.39</v>
      </c>
      <c r="J240" s="77">
        <f>ROUND(I240*H240,2)</f>
        <v/>
      </c>
      <c r="K240" s="78" t="inlineStr">
        <is>
          <t>CENEKON 2026/02</t>
        </is>
      </c>
      <c r="N240" s="46" t="inlineStr">
        <is>
          <t>základná</t>
        </is>
      </c>
      <c r="O240" s="98" t="n">
        <v>0</v>
      </c>
      <c r="P240" s="98">
        <f>O240*H240</f>
        <v/>
      </c>
      <c r="Q240" s="98" t="n">
        <v>0</v>
      </c>
      <c r="R240" s="98">
        <f>Q240*H240</f>
        <v/>
      </c>
      <c r="S240" s="98" t="n">
        <v>0</v>
      </c>
      <c r="T240" s="98">
        <f>S240*H240</f>
        <v/>
      </c>
      <c r="AR240" s="1" t="inlineStr">
        <is>
          <t>16</t>
        </is>
      </c>
      <c r="AT240" s="1" t="inlineStr">
        <is>
          <t>K</t>
        </is>
      </c>
      <c r="AU240" s="1" t="inlineStr">
        <is>
          <t>2</t>
        </is>
      </c>
      <c r="AY240" s="1" t="inlineStr">
        <is>
          <t>ROZPOCET</t>
        </is>
      </c>
      <c r="BE240" s="31">
        <f>IF(N240="základná",J240,0)</f>
        <v/>
      </c>
      <c r="BF240" s="31">
        <f>IF(N240="znížená",J240,0)</f>
        <v/>
      </c>
      <c r="BG240" s="31">
        <f>IF(N240="zákl. prenesená",J240,0)</f>
        <v/>
      </c>
      <c r="BH240" s="31">
        <f>IF(N240="zníž. prenesená",J240,0)</f>
        <v/>
      </c>
      <c r="BI240" s="31">
        <f>IF(N240="nulová",J240,0)</f>
        <v/>
      </c>
      <c r="BJ240" s="1" t="inlineStr">
        <is>
          <t>2</t>
        </is>
      </c>
      <c r="BK240" s="31">
        <f>ROUND(I240*H240,2)</f>
        <v/>
      </c>
      <c r="BL240" s="1" t="inlineStr">
        <is>
          <t>16</t>
        </is>
      </c>
      <c r="BM240" s="1" t="inlineStr">
        <is>
          <t>1303235548</t>
        </is>
      </c>
    </row>
    <row r="241">
      <c r="D241" s="79" t="inlineStr">
        <is>
          <t>VV</t>
        </is>
      </c>
      <c r="F241" s="80" t="inlineStr">
        <is>
          <t>zhodné s počtom elektrických konvektorov = 8 ks</t>
        </is>
      </c>
      <c r="H241" s="101" t="n">
        <v>8</v>
      </c>
      <c r="AT241" s="1" t="inlineStr">
        <is>
          <t>VV</t>
        </is>
      </c>
      <c r="AU241" s="1" t="inlineStr">
        <is>
          <t>2</t>
        </is>
      </c>
      <c r="AV241" s="2" t="inlineStr">
        <is>
          <t>2</t>
        </is>
      </c>
      <c r="AW241" s="2" t="inlineStr">
        <is>
          <t>True</t>
        </is>
      </c>
      <c r="AX241" s="2" t="inlineStr">
        <is>
          <t>1</t>
        </is>
      </c>
      <c r="AY241" s="1" t="inlineStr">
        <is>
          <t>ROZPOCET</t>
        </is>
      </c>
    </row>
    <row r="242" ht="22.8" customHeight="1">
      <c r="D242" s="67" t="inlineStr">
        <is>
          <t>D</t>
        </is>
      </c>
      <c r="E242" s="70" t="inlineStr">
        <is>
          <t>762</t>
        </is>
      </c>
      <c r="F242" s="70" t="inlineStr">
        <is>
          <t>Konštrukcie tesárske</t>
        </is>
      </c>
      <c r="J242" s="71">
        <f>BK242</f>
        <v/>
      </c>
      <c r="P242" s="98">
        <f>SUM(P243:P247)</f>
        <v/>
      </c>
      <c r="R242" s="98">
        <f>SUM(R243:R247)</f>
        <v/>
      </c>
      <c r="T242" s="98">
        <f>SUM(T243:T247)</f>
        <v/>
      </c>
      <c r="AR242" s="1" t="inlineStr">
        <is>
          <t>2</t>
        </is>
      </c>
      <c r="AT242" s="46" t="inlineStr">
        <is>
          <t>D</t>
        </is>
      </c>
      <c r="AU242" s="46" t="inlineStr">
        <is>
          <t>1</t>
        </is>
      </c>
      <c r="AY242" s="1" t="inlineStr">
        <is>
          <t>ROZPOCET</t>
        </is>
      </c>
      <c r="BK242" s="31">
        <f>SUM(BK243:BK247)</f>
        <v/>
      </c>
    </row>
    <row r="243" ht="24" customHeight="1">
      <c r="C243" s="72" t="inlineStr">
        <is>
          <t>48</t>
        </is>
      </c>
      <c r="D243" s="72" t="inlineStr">
        <is>
          <t>K</t>
        </is>
      </c>
      <c r="E243" s="73" t="inlineStr">
        <is>
          <t>762590010.S</t>
        </is>
      </c>
      <c r="F243" s="74" t="inlineStr">
        <is>
          <t>Montáž okrajovej dilatačnej pásky podlahového vykurovania</t>
        </is>
      </c>
      <c r="G243" s="75" t="inlineStr">
        <is>
          <t>m</t>
        </is>
      </c>
      <c r="H243" s="100" t="n">
        <v>1434</v>
      </c>
      <c r="I243" s="77" t="n">
        <v>0.38</v>
      </c>
      <c r="J243" s="77">
        <f>ROUND(I243*H243,2)</f>
        <v/>
      </c>
      <c r="K243" s="78" t="inlineStr">
        <is>
          <t>CENEKON 2026/02</t>
        </is>
      </c>
      <c r="N243" s="46" t="inlineStr">
        <is>
          <t>základná</t>
        </is>
      </c>
      <c r="O243" s="98" t="n">
        <v>0</v>
      </c>
      <c r="P243" s="98">
        <f>O243*H243</f>
        <v/>
      </c>
      <c r="Q243" s="98" t="n">
        <v>0</v>
      </c>
      <c r="R243" s="98">
        <f>Q243*H243</f>
        <v/>
      </c>
      <c r="S243" s="98" t="n">
        <v>0</v>
      </c>
      <c r="T243" s="98">
        <f>S243*H243</f>
        <v/>
      </c>
      <c r="AR243" s="1" t="inlineStr">
        <is>
          <t>16</t>
        </is>
      </c>
      <c r="AT243" s="1" t="inlineStr">
        <is>
          <t>K</t>
        </is>
      </c>
      <c r="AU243" s="1" t="inlineStr">
        <is>
          <t>2</t>
        </is>
      </c>
      <c r="AY243" s="1" t="inlineStr">
        <is>
          <t>ROZPOCET</t>
        </is>
      </c>
      <c r="BE243" s="31">
        <f>IF(N243="základná",J243,0)</f>
        <v/>
      </c>
      <c r="BF243" s="31">
        <f>IF(N243="znížená",J243,0)</f>
        <v/>
      </c>
      <c r="BG243" s="31">
        <f>IF(N243="zákl. prenesená",J243,0)</f>
        <v/>
      </c>
      <c r="BH243" s="31">
        <f>IF(N243="zníž. prenesená",J243,0)</f>
        <v/>
      </c>
      <c r="BI243" s="31">
        <f>IF(N243="nulová",J243,0)</f>
        <v/>
      </c>
      <c r="BJ243" s="1" t="inlineStr">
        <is>
          <t>2</t>
        </is>
      </c>
      <c r="BK243" s="31">
        <f>ROUND(I243*H243,2)</f>
        <v/>
      </c>
      <c r="BL243" s="1" t="inlineStr">
        <is>
          <t>16</t>
        </is>
      </c>
      <c r="BM243" s="1" t="inlineStr">
        <is>
          <t>1678852442</t>
        </is>
      </c>
    </row>
    <row r="244">
      <c r="D244" s="79" t="inlineStr">
        <is>
          <t>VV</t>
        </is>
      </c>
      <c r="F244" s="80" t="inlineStr">
        <is>
          <t>odmerané z vrstvy okrajovej dilatácie pôdorysu 2.NP: 18 061,5 pt x 0,026473 = 478,0 m</t>
        </is>
      </c>
      <c r="AT244" s="1" t="inlineStr">
        <is>
          <t>VV</t>
        </is>
      </c>
      <c r="AU244" s="1" t="inlineStr">
        <is>
          <t>2</t>
        </is>
      </c>
      <c r="AV244" s="2" t="inlineStr">
        <is>
          <t>2</t>
        </is>
      </c>
      <c r="AW244" s="2" t="inlineStr">
        <is>
          <t>True</t>
        </is>
      </c>
      <c r="AX244" s="2" t="inlineStr">
        <is>
          <t>0</t>
        </is>
      </c>
      <c r="AY244" s="1" t="inlineStr">
        <is>
          <t>ROZPOCET</t>
        </is>
      </c>
    </row>
    <row r="245">
      <c r="D245" s="79" t="inlineStr">
        <is>
          <t>VV</t>
        </is>
      </c>
      <c r="F245" s="80" t="inlineStr">
        <is>
          <t>3 podlažia: 478,0 x 3 = 1 434,00</t>
        </is>
      </c>
      <c r="H245" s="101" t="n">
        <v>1434</v>
      </c>
      <c r="AT245" s="1" t="inlineStr">
        <is>
          <t>VV</t>
        </is>
      </c>
      <c r="AU245" s="1" t="inlineStr">
        <is>
          <t>2</t>
        </is>
      </c>
      <c r="AV245" s="2" t="inlineStr">
        <is>
          <t>2</t>
        </is>
      </c>
      <c r="AW245" s="2" t="inlineStr">
        <is>
          <t>True</t>
        </is>
      </c>
      <c r="AX245" s="2" t="inlineStr">
        <is>
          <t>1</t>
        </is>
      </c>
      <c r="AY245" s="1" t="inlineStr">
        <is>
          <t>ROZPOCET</t>
        </is>
      </c>
    </row>
    <row r="246" ht="24" customHeight="1">
      <c r="C246" s="82" t="inlineStr">
        <is>
          <t>49</t>
        </is>
      </c>
      <c r="D246" s="82" t="inlineStr">
        <is>
          <t>M</t>
        </is>
      </c>
      <c r="E246" s="83" t="inlineStr">
        <is>
          <t>283330007540.S</t>
        </is>
      </c>
      <c r="F246" s="84" t="inlineStr">
        <is>
          <t>Obvodový dilatačný pás 150 x 10 mm pre podlahové vykurovanie</t>
        </is>
      </c>
      <c r="G246" s="85" t="inlineStr">
        <is>
          <t>m</t>
        </is>
      </c>
      <c r="H246" s="102" t="n">
        <v>1434</v>
      </c>
      <c r="I246" s="87" t="n">
        <v>1.51</v>
      </c>
      <c r="J246" s="87">
        <f>ROUND(I246*H246,2)</f>
        <v/>
      </c>
      <c r="K246" s="88" t="inlineStr">
        <is>
          <t>CENEKON 2026/02</t>
        </is>
      </c>
      <c r="N246" s="46" t="inlineStr">
        <is>
          <t>základná</t>
        </is>
      </c>
      <c r="O246" s="98" t="n">
        <v>0</v>
      </c>
      <c r="P246" s="98">
        <f>O246*H246</f>
        <v/>
      </c>
      <c r="Q246" s="98" t="n">
        <v>0.0001</v>
      </c>
      <c r="R246" s="98">
        <f>Q246*H246</f>
        <v/>
      </c>
      <c r="S246" s="98" t="n">
        <v>0</v>
      </c>
      <c r="T246" s="98">
        <f>S246*H246</f>
        <v/>
      </c>
      <c r="AR246" s="1" t="inlineStr">
        <is>
          <t>32</t>
        </is>
      </c>
      <c r="AT246" s="1" t="inlineStr">
        <is>
          <t>M</t>
        </is>
      </c>
      <c r="AU246" s="1" t="inlineStr">
        <is>
          <t>2</t>
        </is>
      </c>
      <c r="AY246" s="1" t="inlineStr">
        <is>
          <t>ROZPOCET</t>
        </is>
      </c>
      <c r="BE246" s="31">
        <f>IF(N246="základná",J246,0)</f>
        <v/>
      </c>
      <c r="BF246" s="31">
        <f>IF(N246="znížená",J246,0)</f>
        <v/>
      </c>
      <c r="BG246" s="31">
        <f>IF(N246="zákl. prenesená",J246,0)</f>
        <v/>
      </c>
      <c r="BH246" s="31">
        <f>IF(N246="zníž. prenesená",J246,0)</f>
        <v/>
      </c>
      <c r="BI246" s="31">
        <f>IF(N246="nulová",J246,0)</f>
        <v/>
      </c>
      <c r="BJ246" s="1" t="inlineStr">
        <is>
          <t>2</t>
        </is>
      </c>
      <c r="BK246" s="31">
        <f>ROUND(I246*H246,2)</f>
        <v/>
      </c>
      <c r="BL246" s="1" t="inlineStr">
        <is>
          <t>16</t>
        </is>
      </c>
      <c r="BM246" s="1" t="inlineStr">
        <is>
          <t>-1394115373</t>
        </is>
      </c>
    </row>
    <row r="247">
      <c r="D247" s="79" t="inlineStr">
        <is>
          <t>VV</t>
        </is>
      </c>
      <c r="F247" s="80" t="inlineStr">
        <is>
          <t>zhodné s montážou dilatačnej pásky, V-UK-004 = 1 434,00</t>
        </is>
      </c>
      <c r="H247" s="101" t="n">
        <v>1434</v>
      </c>
      <c r="AT247" s="1" t="inlineStr">
        <is>
          <t>VV</t>
        </is>
      </c>
      <c r="AU247" s="1" t="inlineStr">
        <is>
          <t>2</t>
        </is>
      </c>
      <c r="AV247" s="2" t="inlineStr">
        <is>
          <t>2</t>
        </is>
      </c>
      <c r="AW247" s="2" t="inlineStr">
        <is>
          <t>True</t>
        </is>
      </c>
      <c r="AX247" s="2" t="inlineStr">
        <is>
          <t>1</t>
        </is>
      </c>
      <c r="AY247" s="1" t="inlineStr">
        <is>
          <t>ROZPOCET</t>
        </is>
      </c>
    </row>
    <row r="248" ht="22.8" customHeight="1">
      <c r="D248" s="67" t="inlineStr">
        <is>
          <t>D</t>
        </is>
      </c>
      <c r="E248" s="70" t="inlineStr">
        <is>
          <t>769</t>
        </is>
      </c>
      <c r="F248" s="70" t="inlineStr">
        <is>
          <t>Diel 769</t>
        </is>
      </c>
      <c r="J248" s="71">
        <f>BK248</f>
        <v/>
      </c>
      <c r="P248" s="98">
        <f>SUM(P249:P275)</f>
        <v/>
      </c>
      <c r="R248" s="98">
        <f>SUM(R249:R275)</f>
        <v/>
      </c>
      <c r="T248" s="98">
        <f>SUM(T249:T275)</f>
        <v/>
      </c>
      <c r="AR248" s="1" t="inlineStr">
        <is>
          <t>2</t>
        </is>
      </c>
      <c r="AT248" s="46" t="inlineStr">
        <is>
          <t>D</t>
        </is>
      </c>
      <c r="AU248" s="46" t="inlineStr">
        <is>
          <t>1</t>
        </is>
      </c>
      <c r="AY248" s="1" t="inlineStr">
        <is>
          <t>ROZPOCET</t>
        </is>
      </c>
      <c r="BK248" s="31">
        <f>SUM(BK249:BK275)</f>
        <v/>
      </c>
    </row>
    <row r="249" ht="24" customHeight="1">
      <c r="C249" s="72" t="inlineStr">
        <is>
          <t>50</t>
        </is>
      </c>
      <c r="D249" s="72" t="inlineStr">
        <is>
          <t>K</t>
        </is>
      </c>
      <c r="E249" s="73" t="inlineStr">
        <is>
          <t>769060060.S</t>
        </is>
      </c>
      <c r="F249" s="74" t="inlineStr">
        <is>
          <t>Montáž vnútornej kazetovej štvorcestnej klimatizačnej jednotky pre objem miestnosti 140 m3</t>
        </is>
      </c>
      <c r="G249" s="75" t="inlineStr">
        <is>
          <t>ks</t>
        </is>
      </c>
      <c r="H249" s="100" t="n">
        <v>12</v>
      </c>
      <c r="I249" s="77" t="n">
        <v>151.38</v>
      </c>
      <c r="J249" s="77">
        <f>ROUND(I249*H249,2)</f>
        <v/>
      </c>
      <c r="K249" s="78" t="inlineStr">
        <is>
          <t>CENEKON 2026/02</t>
        </is>
      </c>
      <c r="N249" s="46" t="inlineStr">
        <is>
          <t>základná</t>
        </is>
      </c>
      <c r="O249" s="98" t="n">
        <v>0</v>
      </c>
      <c r="P249" s="98">
        <f>O249*H249</f>
        <v/>
      </c>
      <c r="Q249" s="98" t="n">
        <v>0</v>
      </c>
      <c r="R249" s="98">
        <f>Q249*H249</f>
        <v/>
      </c>
      <c r="S249" s="98" t="n">
        <v>0</v>
      </c>
      <c r="T249" s="98">
        <f>S249*H249</f>
        <v/>
      </c>
      <c r="AR249" s="1" t="inlineStr">
        <is>
          <t>16</t>
        </is>
      </c>
      <c r="AT249" s="1" t="inlineStr">
        <is>
          <t>K</t>
        </is>
      </c>
      <c r="AU249" s="1" t="inlineStr">
        <is>
          <t>2</t>
        </is>
      </c>
      <c r="AY249" s="1" t="inlineStr">
        <is>
          <t>ROZPOCET</t>
        </is>
      </c>
      <c r="BE249" s="31">
        <f>IF(N249="základná",J249,0)</f>
        <v/>
      </c>
      <c r="BF249" s="31">
        <f>IF(N249="znížená",J249,0)</f>
        <v/>
      </c>
      <c r="BG249" s="31">
        <f>IF(N249="zákl. prenesená",J249,0)</f>
        <v/>
      </c>
      <c r="BH249" s="31">
        <f>IF(N249="zníž. prenesená",J249,0)</f>
        <v/>
      </c>
      <c r="BI249" s="31">
        <f>IF(N249="nulová",J249,0)</f>
        <v/>
      </c>
      <c r="BJ249" s="1" t="inlineStr">
        <is>
          <t>2</t>
        </is>
      </c>
      <c r="BK249" s="31">
        <f>ROUND(I249*H249,2)</f>
        <v/>
      </c>
      <c r="BL249" s="1" t="inlineStr">
        <is>
          <t>16</t>
        </is>
      </c>
      <c r="BM249" s="1" t="inlineStr">
        <is>
          <t>-1131629046</t>
        </is>
      </c>
    </row>
    <row r="250">
      <c r="D250" s="79" t="inlineStr">
        <is>
          <t>VV</t>
        </is>
      </c>
      <c r="F250" s="80" t="inlineStr">
        <is>
          <t>12 kaziet v nebytových priestoroch 1.NP (A1.01 2 ks, B1.01 až K1.01 po 1 ks)</t>
        </is>
      </c>
      <c r="H250" s="101" t="n">
        <v>12</v>
      </c>
      <c r="AT250" s="1" t="inlineStr">
        <is>
          <t>VV</t>
        </is>
      </c>
      <c r="AU250" s="1" t="inlineStr">
        <is>
          <t>2</t>
        </is>
      </c>
      <c r="AV250" s="2" t="inlineStr">
        <is>
          <t>2</t>
        </is>
      </c>
      <c r="AW250" s="2" t="inlineStr">
        <is>
          <t>True</t>
        </is>
      </c>
      <c r="AX250" s="2" t="inlineStr">
        <is>
          <t>1</t>
        </is>
      </c>
      <c r="AY250" s="1" t="inlineStr">
        <is>
          <t>ROZPOCET</t>
        </is>
      </c>
    </row>
    <row r="251" ht="24" customHeight="1">
      <c r="C251" s="82" t="inlineStr">
        <is>
          <t>51</t>
        </is>
      </c>
      <c r="D251" s="82" t="inlineStr">
        <is>
          <t>M</t>
        </is>
      </c>
      <c r="E251" s="83" t="inlineStr">
        <is>
          <t>429520003300.S</t>
        </is>
      </c>
      <c r="F251" s="84" t="inlineStr">
        <is>
          <t>Jednotka klimatizačná vnútorná kazetová štvorcestná s rámčekom, chladenie/vykurovanie 5,3/5,7 kW</t>
        </is>
      </c>
      <c r="G251" s="85" t="inlineStr">
        <is>
          <t>ks</t>
        </is>
      </c>
      <c r="H251" s="102" t="n">
        <v>12</v>
      </c>
      <c r="I251" s="87" t="n">
        <v>953.3200000000001</v>
      </c>
      <c r="J251" s="87">
        <f>ROUND(I251*H251,2)</f>
        <v/>
      </c>
      <c r="K251" s="88" t="inlineStr">
        <is>
          <t>CENEKON 2026/02</t>
        </is>
      </c>
      <c r="N251" s="46" t="inlineStr">
        <is>
          <t>základná</t>
        </is>
      </c>
      <c r="O251" s="98" t="n">
        <v>0</v>
      </c>
      <c r="P251" s="98">
        <f>O251*H251</f>
        <v/>
      </c>
      <c r="Q251" s="98" t="n">
        <v>0.034</v>
      </c>
      <c r="R251" s="98">
        <f>Q251*H251</f>
        <v/>
      </c>
      <c r="S251" s="98" t="n">
        <v>0</v>
      </c>
      <c r="T251" s="98">
        <f>S251*H251</f>
        <v/>
      </c>
      <c r="AR251" s="1" t="inlineStr">
        <is>
          <t>32</t>
        </is>
      </c>
      <c r="AT251" s="1" t="inlineStr">
        <is>
          <t>M</t>
        </is>
      </c>
      <c r="AU251" s="1" t="inlineStr">
        <is>
          <t>2</t>
        </is>
      </c>
      <c r="AY251" s="1" t="inlineStr">
        <is>
          <t>ROZPOCET</t>
        </is>
      </c>
      <c r="BE251" s="31">
        <f>IF(N251="základná",J251,0)</f>
        <v/>
      </c>
      <c r="BF251" s="31">
        <f>IF(N251="znížená",J251,0)</f>
        <v/>
      </c>
      <c r="BG251" s="31">
        <f>IF(N251="zákl. prenesená",J251,0)</f>
        <v/>
      </c>
      <c r="BH251" s="31">
        <f>IF(N251="zníž. prenesená",J251,0)</f>
        <v/>
      </c>
      <c r="BI251" s="31">
        <f>IF(N251="nulová",J251,0)</f>
        <v/>
      </c>
      <c r="BJ251" s="1" t="inlineStr">
        <is>
          <t>2</t>
        </is>
      </c>
      <c r="BK251" s="31">
        <f>ROUND(I251*H251,2)</f>
        <v/>
      </c>
      <c r="BL251" s="1" t="inlineStr">
        <is>
          <t>16</t>
        </is>
      </c>
      <c r="BM251" s="1" t="inlineStr">
        <is>
          <t>1590522535</t>
        </is>
      </c>
    </row>
    <row r="252">
      <c r="D252" s="79" t="inlineStr">
        <is>
          <t>VV</t>
        </is>
      </c>
      <c r="F252" s="80" t="inlineStr">
        <is>
          <t>12 ks podľa pôdorysu 1.NP</t>
        </is>
      </c>
      <c r="H252" s="101" t="n">
        <v>12</v>
      </c>
      <c r="AT252" s="1" t="inlineStr">
        <is>
          <t>VV</t>
        </is>
      </c>
      <c r="AU252" s="1" t="inlineStr">
        <is>
          <t>2</t>
        </is>
      </c>
      <c r="AV252" s="2" t="inlineStr">
        <is>
          <t>2</t>
        </is>
      </c>
      <c r="AW252" s="2" t="inlineStr">
        <is>
          <t>True</t>
        </is>
      </c>
      <c r="AX252" s="2" t="inlineStr">
        <is>
          <t>1</t>
        </is>
      </c>
      <c r="AY252" s="1" t="inlineStr">
        <is>
          <t>ROZPOCET</t>
        </is>
      </c>
    </row>
    <row r="253" ht="60" customHeight="1">
      <c r="C253" s="72" t="inlineStr">
        <is>
          <t>52</t>
        </is>
      </c>
      <c r="D253" s="72" t="inlineStr">
        <is>
          <t>K</t>
        </is>
      </c>
      <c r="E253" s="73" t="inlineStr">
        <is>
          <t>769060230.S</t>
        </is>
      </c>
      <c r="F253" s="74" t="inlineStr">
        <is>
          <t>Montáž vonkajšej klimatizačnej jednotky, jednofázové napájanie, max. 2 vnútorné jednotky (Montáž podľa cenovej sústavy zahŕňa osadenie jednotky, jej pripojenie a uvedenie do prevádzky; v cene je 8,827 normohodiny práce bez materiálu.)</t>
        </is>
      </c>
      <c r="G253" s="75" t="inlineStr">
        <is>
          <t>ks</t>
        </is>
      </c>
      <c r="H253" s="100" t="n">
        <v>10</v>
      </c>
      <c r="I253" s="77" t="n">
        <v>270.43</v>
      </c>
      <c r="J253" s="77">
        <f>ROUND(I253*H253,2)</f>
        <v/>
      </c>
      <c r="K253" s="78" t="inlineStr">
        <is>
          <t>CENEKON 2026/02</t>
        </is>
      </c>
      <c r="N253" s="46" t="inlineStr">
        <is>
          <t>základná</t>
        </is>
      </c>
      <c r="O253" s="98" t="n">
        <v>0</v>
      </c>
      <c r="P253" s="98">
        <f>O253*H253</f>
        <v/>
      </c>
      <c r="Q253" s="98" t="n">
        <v>0</v>
      </c>
      <c r="R253" s="98">
        <f>Q253*H253</f>
        <v/>
      </c>
      <c r="S253" s="98" t="n">
        <v>0</v>
      </c>
      <c r="T253" s="98">
        <f>S253*H253</f>
        <v/>
      </c>
      <c r="AR253" s="1" t="inlineStr">
        <is>
          <t>16</t>
        </is>
      </c>
      <c r="AT253" s="1" t="inlineStr">
        <is>
          <t>K</t>
        </is>
      </c>
      <c r="AU253" s="1" t="inlineStr">
        <is>
          <t>2</t>
        </is>
      </c>
      <c r="AY253" s="1" t="inlineStr">
        <is>
          <t>ROZPOCET</t>
        </is>
      </c>
      <c r="BE253" s="31">
        <f>IF(N253="základná",J253,0)</f>
        <v/>
      </c>
      <c r="BF253" s="31">
        <f>IF(N253="znížená",J253,0)</f>
        <v/>
      </c>
      <c r="BG253" s="31">
        <f>IF(N253="zákl. prenesená",J253,0)</f>
        <v/>
      </c>
      <c r="BH253" s="31">
        <f>IF(N253="zníž. prenesená",J253,0)</f>
        <v/>
      </c>
      <c r="BI253" s="31">
        <f>IF(N253="nulová",J253,0)</f>
        <v/>
      </c>
      <c r="BJ253" s="1" t="inlineStr">
        <is>
          <t>2</t>
        </is>
      </c>
      <c r="BK253" s="31">
        <f>ROUND(I253*H253,2)</f>
        <v/>
      </c>
      <c r="BL253" s="1" t="inlineStr">
        <is>
          <t>16</t>
        </is>
      </c>
      <c r="BM253" s="1" t="inlineStr">
        <is>
          <t>1260075966</t>
        </is>
      </c>
    </row>
    <row r="254">
      <c r="D254" s="79" t="inlineStr">
        <is>
          <t>VV</t>
        </is>
      </c>
      <c r="F254" s="80" t="inlineStr">
        <is>
          <t>10 vonkajších jednotiek 5 kW, každá obsluhuje jednu kazetu</t>
        </is>
      </c>
      <c r="H254" s="101" t="n">
        <v>10</v>
      </c>
      <c r="AT254" s="1" t="inlineStr">
        <is>
          <t>VV</t>
        </is>
      </c>
      <c r="AU254" s="1" t="inlineStr">
        <is>
          <t>2</t>
        </is>
      </c>
      <c r="AV254" s="2" t="inlineStr">
        <is>
          <t>2</t>
        </is>
      </c>
      <c r="AW254" s="2" t="inlineStr">
        <is>
          <t>True</t>
        </is>
      </c>
      <c r="AX254" s="2" t="inlineStr">
        <is>
          <t>1</t>
        </is>
      </c>
      <c r="AY254" s="1" t="inlineStr">
        <is>
          <t>ROZPOCET</t>
        </is>
      </c>
    </row>
    <row r="255" ht="36" customHeight="1">
      <c r="C255" s="82" t="inlineStr">
        <is>
          <t>53</t>
        </is>
      </c>
      <c r="D255" s="82" t="inlineStr">
        <is>
          <t>M</t>
        </is>
      </c>
      <c r="E255" s="83" t="inlineStr">
        <is>
          <t>429520006500.S</t>
        </is>
      </c>
      <c r="F255" s="84" t="inlineStr">
        <is>
          <t>Jednotka klimatizačná vonkajšia, jednofázové napájanie, chladenie/vykurovanie 4,7/5,3 kW, chladivo R32</t>
        </is>
      </c>
      <c r="G255" s="85" t="inlineStr">
        <is>
          <t>ks</t>
        </is>
      </c>
      <c r="H255" s="102" t="n">
        <v>10</v>
      </c>
      <c r="I255" s="87" t="n">
        <v>1642.44</v>
      </c>
      <c r="J255" s="87">
        <f>ROUND(I255*H255,2)</f>
        <v/>
      </c>
      <c r="K255" s="88" t="inlineStr">
        <is>
          <t>CENEKON 2026/02</t>
        </is>
      </c>
      <c r="N255" s="46" t="inlineStr">
        <is>
          <t>základná</t>
        </is>
      </c>
      <c r="O255" s="98" t="n">
        <v>0</v>
      </c>
      <c r="P255" s="98">
        <f>O255*H255</f>
        <v/>
      </c>
      <c r="Q255" s="98" t="n">
        <v>0.025</v>
      </c>
      <c r="R255" s="98">
        <f>Q255*H255</f>
        <v/>
      </c>
      <c r="S255" s="98" t="n">
        <v>0</v>
      </c>
      <c r="T255" s="98">
        <f>S255*H255</f>
        <v/>
      </c>
      <c r="AR255" s="1" t="inlineStr">
        <is>
          <t>32</t>
        </is>
      </c>
      <c r="AT255" s="1" t="inlineStr">
        <is>
          <t>M</t>
        </is>
      </c>
      <c r="AU255" s="1" t="inlineStr">
        <is>
          <t>2</t>
        </is>
      </c>
      <c r="AY255" s="1" t="inlineStr">
        <is>
          <t>ROZPOCET</t>
        </is>
      </c>
      <c r="BE255" s="31">
        <f>IF(N255="základná",J255,0)</f>
        <v/>
      </c>
      <c r="BF255" s="31">
        <f>IF(N255="znížená",J255,0)</f>
        <v/>
      </c>
      <c r="BG255" s="31">
        <f>IF(N255="zákl. prenesená",J255,0)</f>
        <v/>
      </c>
      <c r="BH255" s="31">
        <f>IF(N255="zníž. prenesená",J255,0)</f>
        <v/>
      </c>
      <c r="BI255" s="31">
        <f>IF(N255="nulová",J255,0)</f>
        <v/>
      </c>
      <c r="BJ255" s="1" t="inlineStr">
        <is>
          <t>2</t>
        </is>
      </c>
      <c r="BK255" s="31">
        <f>ROUND(I255*H255,2)</f>
        <v/>
      </c>
      <c r="BL255" s="1" t="inlineStr">
        <is>
          <t>16</t>
        </is>
      </c>
      <c r="BM255" s="1" t="inlineStr">
        <is>
          <t>1769535906</t>
        </is>
      </c>
    </row>
    <row r="256">
      <c r="D256" s="79" t="inlineStr">
        <is>
          <t>VV</t>
        </is>
      </c>
      <c r="F256" s="80" t="inlineStr">
        <is>
          <t>10 ks podľa pôdorysu strechy (západ 1 ks + tri skupiny po 3 ks)</t>
        </is>
      </c>
      <c r="H256" s="101" t="n">
        <v>10</v>
      </c>
      <c r="AT256" s="1" t="inlineStr">
        <is>
          <t>VV</t>
        </is>
      </c>
      <c r="AU256" s="1" t="inlineStr">
        <is>
          <t>2</t>
        </is>
      </c>
      <c r="AV256" s="2" t="inlineStr">
        <is>
          <t>2</t>
        </is>
      </c>
      <c r="AW256" s="2" t="inlineStr">
        <is>
          <t>True</t>
        </is>
      </c>
      <c r="AX256" s="2" t="inlineStr">
        <is>
          <t>1</t>
        </is>
      </c>
      <c r="AY256" s="1" t="inlineStr">
        <is>
          <t>ROZPOCET</t>
        </is>
      </c>
    </row>
    <row r="257" ht="48" customHeight="1">
      <c r="C257" s="82" t="inlineStr">
        <is>
          <t>54</t>
        </is>
      </c>
      <c r="D257" s="82" t="inlineStr">
        <is>
          <t>M</t>
        </is>
      </c>
      <c r="E257" s="83" t="inlineStr">
        <is>
          <t>429520007000.S</t>
        </is>
      </c>
      <c r="F257" s="84" t="inlineStr">
        <is>
          <t>Jednotka klimatizačná vonkajšia, jednofázové napájanie, chladenie/vykurovanie 9,5/10,6 kW, chladivo R32 (Projekt uvádza výkon 10,0/11,2 kW; ocenené najbližšou katalógovou jednotkou 9,5/10,6 kW.)</t>
        </is>
      </c>
      <c r="G257" s="85" t="inlineStr">
        <is>
          <t>ks</t>
        </is>
      </c>
      <c r="H257" s="102" t="n">
        <v>1</v>
      </c>
      <c r="I257" s="87" t="n">
        <v>2487.44</v>
      </c>
      <c r="J257" s="87">
        <f>ROUND(I257*H257,2)</f>
        <v/>
      </c>
      <c r="K257" s="88" t="inlineStr">
        <is>
          <t>CENEKON 2026/02</t>
        </is>
      </c>
      <c r="N257" s="46" t="inlineStr">
        <is>
          <t>základná</t>
        </is>
      </c>
      <c r="O257" s="98" t="n">
        <v>0</v>
      </c>
      <c r="P257" s="98">
        <f>O257*H257</f>
        <v/>
      </c>
      <c r="Q257" s="98" t="n">
        <v>0.025</v>
      </c>
      <c r="R257" s="98">
        <f>Q257*H257</f>
        <v/>
      </c>
      <c r="S257" s="98" t="n">
        <v>0</v>
      </c>
      <c r="T257" s="98">
        <f>S257*H257</f>
        <v/>
      </c>
      <c r="AR257" s="1" t="inlineStr">
        <is>
          <t>32</t>
        </is>
      </c>
      <c r="AT257" s="1" t="inlineStr">
        <is>
          <t>M</t>
        </is>
      </c>
      <c r="AU257" s="1" t="inlineStr">
        <is>
          <t>2</t>
        </is>
      </c>
      <c r="AY257" s="1" t="inlineStr">
        <is>
          <t>ROZPOCET</t>
        </is>
      </c>
      <c r="BE257" s="31">
        <f>IF(N257="základná",J257,0)</f>
        <v/>
      </c>
      <c r="BF257" s="31">
        <f>IF(N257="znížená",J257,0)</f>
        <v/>
      </c>
      <c r="BG257" s="31">
        <f>IF(N257="zákl. prenesená",J257,0)</f>
        <v/>
      </c>
      <c r="BH257" s="31">
        <f>IF(N257="zníž. prenesená",J257,0)</f>
        <v/>
      </c>
      <c r="BI257" s="31">
        <f>IF(N257="nulová",J257,0)</f>
        <v/>
      </c>
      <c r="BJ257" s="1" t="inlineStr">
        <is>
          <t>2</t>
        </is>
      </c>
      <c r="BK257" s="31">
        <f>ROUND(I257*H257,2)</f>
        <v/>
      </c>
      <c r="BL257" s="1" t="inlineStr">
        <is>
          <t>16</t>
        </is>
      </c>
      <c r="BM257" s="1" t="inlineStr">
        <is>
          <t>-1497799903</t>
        </is>
      </c>
    </row>
    <row r="258">
      <c r="D258" s="79" t="inlineStr">
        <is>
          <t>VV</t>
        </is>
      </c>
      <c r="F258" s="80" t="inlineStr">
        <is>
          <t>1 ks podľa pôdorysu strechy (západná skupina, dve kazety v A1.01)</t>
        </is>
      </c>
      <c r="H258" s="101" t="n">
        <v>1</v>
      </c>
      <c r="AT258" s="1" t="inlineStr">
        <is>
          <t>VV</t>
        </is>
      </c>
      <c r="AU258" s="1" t="inlineStr">
        <is>
          <t>2</t>
        </is>
      </c>
      <c r="AV258" s="2" t="inlineStr">
        <is>
          <t>2</t>
        </is>
      </c>
      <c r="AW258" s="2" t="inlineStr">
        <is>
          <t>True</t>
        </is>
      </c>
      <c r="AX258" s="2" t="inlineStr">
        <is>
          <t>1</t>
        </is>
      </c>
      <c r="AY258" s="1" t="inlineStr">
        <is>
          <t>ROZPOCET</t>
        </is>
      </c>
    </row>
    <row r="259" ht="24" customHeight="1">
      <c r="C259" s="72" t="inlineStr">
        <is>
          <t>55</t>
        </is>
      </c>
      <c r="D259" s="72" t="inlineStr">
        <is>
          <t>K</t>
        </is>
      </c>
      <c r="E259" s="73" t="inlineStr">
        <is>
          <t>769060240.S</t>
        </is>
      </c>
      <c r="F259" s="74" t="inlineStr">
        <is>
          <t>Montáž vonkajšej klimatizačnej jednotky, jednofázové napájanie, max. 4 vnútorné jednotky</t>
        </is>
      </c>
      <c r="G259" s="75" t="inlineStr">
        <is>
          <t>ks</t>
        </is>
      </c>
      <c r="H259" s="100" t="n">
        <v>1</v>
      </c>
      <c r="I259" s="77" t="n">
        <v>416.05</v>
      </c>
      <c r="J259" s="77">
        <f>ROUND(I259*H259,2)</f>
        <v/>
      </c>
      <c r="K259" s="78" t="inlineStr">
        <is>
          <t>CENEKON 2026/02</t>
        </is>
      </c>
      <c r="N259" s="46" t="inlineStr">
        <is>
          <t>základná</t>
        </is>
      </c>
      <c r="O259" s="98" t="n">
        <v>0</v>
      </c>
      <c r="P259" s="98">
        <f>O259*H259</f>
        <v/>
      </c>
      <c r="Q259" s="98" t="n">
        <v>0</v>
      </c>
      <c r="R259" s="98">
        <f>Q259*H259</f>
        <v/>
      </c>
      <c r="S259" s="98" t="n">
        <v>0</v>
      </c>
      <c r="T259" s="98">
        <f>S259*H259</f>
        <v/>
      </c>
      <c r="AR259" s="1" t="inlineStr">
        <is>
          <t>16</t>
        </is>
      </c>
      <c r="AT259" s="1" t="inlineStr">
        <is>
          <t>K</t>
        </is>
      </c>
      <c r="AU259" s="1" t="inlineStr">
        <is>
          <t>2</t>
        </is>
      </c>
      <c r="AY259" s="1" t="inlineStr">
        <is>
          <t>ROZPOCET</t>
        </is>
      </c>
      <c r="BE259" s="31">
        <f>IF(N259="základná",J259,0)</f>
        <v/>
      </c>
      <c r="BF259" s="31">
        <f>IF(N259="znížená",J259,0)</f>
        <v/>
      </c>
      <c r="BG259" s="31">
        <f>IF(N259="zákl. prenesená",J259,0)</f>
        <v/>
      </c>
      <c r="BH259" s="31">
        <f>IF(N259="zníž. prenesená",J259,0)</f>
        <v/>
      </c>
      <c r="BI259" s="31">
        <f>IF(N259="nulová",J259,0)</f>
        <v/>
      </c>
      <c r="BJ259" s="1" t="inlineStr">
        <is>
          <t>2</t>
        </is>
      </c>
      <c r="BK259" s="31">
        <f>ROUND(I259*H259,2)</f>
        <v/>
      </c>
      <c r="BL259" s="1" t="inlineStr">
        <is>
          <t>16</t>
        </is>
      </c>
      <c r="BM259" s="1" t="inlineStr">
        <is>
          <t>-1602824281</t>
        </is>
      </c>
    </row>
    <row r="260">
      <c r="D260" s="79" t="inlineStr">
        <is>
          <t>VV</t>
        </is>
      </c>
      <c r="F260" s="80" t="inlineStr">
        <is>
          <t>vonkajšia jednotka 9,5/10,6 kW obsluhuje dve kazety v priestore A1.01</t>
        </is>
      </c>
      <c r="H260" s="101" t="n">
        <v>1</v>
      </c>
      <c r="AT260" s="1" t="inlineStr">
        <is>
          <t>VV</t>
        </is>
      </c>
      <c r="AU260" s="1" t="inlineStr">
        <is>
          <t>2</t>
        </is>
      </c>
      <c r="AV260" s="2" t="inlineStr">
        <is>
          <t>2</t>
        </is>
      </c>
      <c r="AW260" s="2" t="inlineStr">
        <is>
          <t>True</t>
        </is>
      </c>
      <c r="AX260" s="2" t="inlineStr">
        <is>
          <t>1</t>
        </is>
      </c>
      <c r="AY260" s="1" t="inlineStr">
        <is>
          <t>ROZPOCET</t>
        </is>
      </c>
    </row>
    <row r="261" ht="24" customHeight="1">
      <c r="C261" s="82" t="inlineStr">
        <is>
          <t>56</t>
        </is>
      </c>
      <c r="D261" s="82" t="inlineStr">
        <is>
          <t>M</t>
        </is>
      </c>
      <c r="E261" s="83" t="inlineStr">
        <is>
          <t>429520012400.S</t>
        </is>
      </c>
      <c r="F261" s="84" t="inlineStr">
        <is>
          <t>Refnet - odbočovacia súprava chladivového potrubia pre dve vnútorné jednotky, pomer výkonu 50:50</t>
        </is>
      </c>
      <c r="G261" s="85" t="inlineStr">
        <is>
          <t>ks</t>
        </is>
      </c>
      <c r="H261" s="102" t="n">
        <v>1</v>
      </c>
      <c r="I261" s="87" t="n">
        <v>155.2</v>
      </c>
      <c r="J261" s="87">
        <f>ROUND(I261*H261,2)</f>
        <v/>
      </c>
      <c r="K261" s="88" t="inlineStr">
        <is>
          <t>CENEKON 2026/02</t>
        </is>
      </c>
      <c r="N261" s="46" t="inlineStr">
        <is>
          <t>základná</t>
        </is>
      </c>
      <c r="O261" s="98" t="n">
        <v>0</v>
      </c>
      <c r="P261" s="98">
        <f>O261*H261</f>
        <v/>
      </c>
      <c r="Q261" s="98" t="n">
        <v>0.003</v>
      </c>
      <c r="R261" s="98">
        <f>Q261*H261</f>
        <v/>
      </c>
      <c r="S261" s="98" t="n">
        <v>0</v>
      </c>
      <c r="T261" s="98">
        <f>S261*H261</f>
        <v/>
      </c>
      <c r="AR261" s="1" t="inlineStr">
        <is>
          <t>32</t>
        </is>
      </c>
      <c r="AT261" s="1" t="inlineStr">
        <is>
          <t>M</t>
        </is>
      </c>
      <c r="AU261" s="1" t="inlineStr">
        <is>
          <t>2</t>
        </is>
      </c>
      <c r="AY261" s="1" t="inlineStr">
        <is>
          <t>ROZPOCET</t>
        </is>
      </c>
      <c r="BE261" s="31">
        <f>IF(N261="základná",J261,0)</f>
        <v/>
      </c>
      <c r="BF261" s="31">
        <f>IF(N261="znížená",J261,0)</f>
        <v/>
      </c>
      <c r="BG261" s="31">
        <f>IF(N261="zákl. prenesená",J261,0)</f>
        <v/>
      </c>
      <c r="BH261" s="31">
        <f>IF(N261="zníž. prenesená",J261,0)</f>
        <v/>
      </c>
      <c r="BI261" s="31">
        <f>IF(N261="nulová",J261,0)</f>
        <v/>
      </c>
      <c r="BJ261" s="1" t="inlineStr">
        <is>
          <t>2</t>
        </is>
      </c>
      <c r="BK261" s="31">
        <f>ROUND(I261*H261,2)</f>
        <v/>
      </c>
      <c r="BL261" s="1" t="inlineStr">
        <is>
          <t>16</t>
        </is>
      </c>
      <c r="BM261" s="1" t="inlineStr">
        <is>
          <t>-2009057537</t>
        </is>
      </c>
    </row>
    <row r="262">
      <c r="D262" s="79" t="inlineStr">
        <is>
          <t>VV</t>
        </is>
      </c>
      <c r="F262" s="80" t="inlineStr">
        <is>
          <t>dvojica kaziet v priestore A1.01 na jednej vonkajšej jednotke = 1 súprava</t>
        </is>
      </c>
      <c r="H262" s="101" t="n">
        <v>1</v>
      </c>
      <c r="AT262" s="1" t="inlineStr">
        <is>
          <t>VV</t>
        </is>
      </c>
      <c r="AU262" s="1" t="inlineStr">
        <is>
          <t>2</t>
        </is>
      </c>
      <c r="AV262" s="2" t="inlineStr">
        <is>
          <t>2</t>
        </is>
      </c>
      <c r="AW262" s="2" t="inlineStr">
        <is>
          <t>True</t>
        </is>
      </c>
      <c r="AX262" s="2" t="inlineStr">
        <is>
          <t>1</t>
        </is>
      </c>
      <c r="AY262" s="1" t="inlineStr">
        <is>
          <t>ROZPOCET</t>
        </is>
      </c>
    </row>
    <row r="263" ht="24" customHeight="1">
      <c r="C263" s="82" t="inlineStr">
        <is>
          <t>57</t>
        </is>
      </c>
      <c r="D263" s="82" t="inlineStr">
        <is>
          <t>M</t>
        </is>
      </c>
      <c r="E263" s="83" t="inlineStr">
        <is>
          <t>196350002300.S</t>
        </is>
      </c>
      <c r="F263" s="84" t="inlineStr">
        <is>
          <t>Dvojica medených predizolovaných rúrok d 6-12 mm pre chladiarenskú techniku</t>
        </is>
      </c>
      <c r="G263" s="85" t="inlineStr">
        <is>
          <t>m</t>
        </is>
      </c>
      <c r="H263" s="102" t="n">
        <v>213.8</v>
      </c>
      <c r="I263" s="87" t="n">
        <v>6.53</v>
      </c>
      <c r="J263" s="87">
        <f>ROUND(I263*H263,2)</f>
        <v/>
      </c>
      <c r="K263" s="88" t="inlineStr">
        <is>
          <t>CENEKON 2026/02</t>
        </is>
      </c>
      <c r="N263" s="46" t="inlineStr">
        <is>
          <t>základná</t>
        </is>
      </c>
      <c r="O263" s="98" t="n">
        <v>0</v>
      </c>
      <c r="P263" s="98">
        <f>O263*H263</f>
        <v/>
      </c>
      <c r="Q263" s="98" t="n">
        <v>0.005</v>
      </c>
      <c r="R263" s="98">
        <f>Q263*H263</f>
        <v/>
      </c>
      <c r="S263" s="98" t="n">
        <v>0</v>
      </c>
      <c r="T263" s="98">
        <f>S263*H263</f>
        <v/>
      </c>
      <c r="AR263" s="1" t="inlineStr">
        <is>
          <t>32</t>
        </is>
      </c>
      <c r="AT263" s="1" t="inlineStr">
        <is>
          <t>M</t>
        </is>
      </c>
      <c r="AU263" s="1" t="inlineStr">
        <is>
          <t>2</t>
        </is>
      </c>
      <c r="AY263" s="1" t="inlineStr">
        <is>
          <t>ROZPOCET</t>
        </is>
      </c>
      <c r="BE263" s="31">
        <f>IF(N263="základná",J263,0)</f>
        <v/>
      </c>
      <c r="BF263" s="31">
        <f>IF(N263="znížená",J263,0)</f>
        <v/>
      </c>
      <c r="BG263" s="31">
        <f>IF(N263="zákl. prenesená",J263,0)</f>
        <v/>
      </c>
      <c r="BH263" s="31">
        <f>IF(N263="zníž. prenesená",J263,0)</f>
        <v/>
      </c>
      <c r="BI263" s="31">
        <f>IF(N263="nulová",J263,0)</f>
        <v/>
      </c>
      <c r="BJ263" s="1" t="inlineStr">
        <is>
          <t>2</t>
        </is>
      </c>
      <c r="BK263" s="31">
        <f>ROUND(I263*H263,2)</f>
        <v/>
      </c>
      <c r="BL263" s="1" t="inlineStr">
        <is>
          <t>16</t>
        </is>
      </c>
      <c r="BM263" s="1" t="inlineStr">
        <is>
          <t>531414024</t>
        </is>
      </c>
    </row>
    <row r="264">
      <c r="D264" s="79" t="inlineStr">
        <is>
          <t>VV</t>
        </is>
      </c>
      <c r="F264" s="80" t="inlineStr">
        <is>
          <t>vodorovné trasy 1.NP odmerané vektorovo: 72,73 m</t>
        </is>
      </c>
      <c r="AT264" s="1" t="inlineStr">
        <is>
          <t>VV</t>
        </is>
      </c>
      <c r="AU264" s="1" t="inlineStr">
        <is>
          <t>2</t>
        </is>
      </c>
      <c r="AV264" s="2" t="inlineStr">
        <is>
          <t>2</t>
        </is>
      </c>
      <c r="AW264" s="2" t="inlineStr">
        <is>
          <t>True</t>
        </is>
      </c>
      <c r="AX264" s="2" t="inlineStr">
        <is>
          <t>0</t>
        </is>
      </c>
      <c r="AY264" s="1" t="inlineStr">
        <is>
          <t>ROZPOCET</t>
        </is>
      </c>
    </row>
    <row r="265">
      <c r="D265" s="79" t="inlineStr">
        <is>
          <t>VV</t>
        </is>
      </c>
      <c r="F265" s="80" t="inlineStr">
        <is>
          <t>vodorovné trasy na streche: 39,27 m</t>
        </is>
      </c>
      <c r="AT265" s="1" t="inlineStr">
        <is>
          <t>VV</t>
        </is>
      </c>
      <c r="AU265" s="1" t="inlineStr">
        <is>
          <t>2</t>
        </is>
      </c>
      <c r="AV265" s="2" t="inlineStr">
        <is>
          <t>2</t>
        </is>
      </c>
      <c r="AW265" s="2" t="inlineStr">
        <is>
          <t>True</t>
        </is>
      </c>
      <c r="AX265" s="2" t="inlineStr">
        <is>
          <t>0</t>
        </is>
      </c>
      <c r="AY265" s="1" t="inlineStr">
        <is>
          <t>ROZPOCET</t>
        </is>
      </c>
    </row>
    <row r="266">
      <c r="D266" s="79" t="inlineStr">
        <is>
          <t>VV</t>
        </is>
      </c>
      <c r="F266" s="80" t="inlineStr">
        <is>
          <t>zvislé stúpačky: 11 dvojíc x 11,2 m = 123,20 m</t>
        </is>
      </c>
      <c r="AT266" s="1" t="inlineStr">
        <is>
          <t>VV</t>
        </is>
      </c>
      <c r="AU266" s="1" t="inlineStr">
        <is>
          <t>2</t>
        </is>
      </c>
      <c r="AV266" s="2" t="inlineStr">
        <is>
          <t>2</t>
        </is>
      </c>
      <c r="AW266" s="2" t="inlineStr">
        <is>
          <t>True</t>
        </is>
      </c>
      <c r="AX266" s="2" t="inlineStr">
        <is>
          <t>0</t>
        </is>
      </c>
      <c r="AY266" s="1" t="inlineStr">
        <is>
          <t>ROZPOCET</t>
        </is>
      </c>
    </row>
    <row r="267">
      <c r="D267" s="79" t="inlineStr">
        <is>
          <t>VV</t>
        </is>
      </c>
      <c r="F267" s="80" t="inlineStr">
        <is>
          <t>spolu 235,20 m, z toho 10 z 11 okruhov: 235,20 x 10/11 = 213,80</t>
        </is>
      </c>
      <c r="H267" s="101" t="n">
        <v>213.8</v>
      </c>
      <c r="AT267" s="1" t="inlineStr">
        <is>
          <t>VV</t>
        </is>
      </c>
      <c r="AU267" s="1" t="inlineStr">
        <is>
          <t>2</t>
        </is>
      </c>
      <c r="AV267" s="2" t="inlineStr">
        <is>
          <t>2</t>
        </is>
      </c>
      <c r="AW267" s="2" t="inlineStr">
        <is>
          <t>True</t>
        </is>
      </c>
      <c r="AX267" s="2" t="inlineStr">
        <is>
          <t>1</t>
        </is>
      </c>
      <c r="AY267" s="1" t="inlineStr">
        <is>
          <t>ROZPOCET</t>
        </is>
      </c>
    </row>
    <row r="268" ht="24" customHeight="1">
      <c r="C268" s="82" t="inlineStr">
        <is>
          <t>58</t>
        </is>
      </c>
      <c r="D268" s="82" t="inlineStr">
        <is>
          <t>M</t>
        </is>
      </c>
      <c r="E268" s="83" t="inlineStr">
        <is>
          <t>196350002400.S</t>
        </is>
      </c>
      <c r="F268" s="84" t="inlineStr">
        <is>
          <t>Dvojica medených predizolovaných rúrok d 10-16 mm pre chladiarenskú techniku</t>
        </is>
      </c>
      <c r="G268" s="85" t="inlineStr">
        <is>
          <t>m</t>
        </is>
      </c>
      <c r="H268" s="102" t="n">
        <v>21.4</v>
      </c>
      <c r="I268" s="87" t="n">
        <v>9.49</v>
      </c>
      <c r="J268" s="87">
        <f>ROUND(I268*H268,2)</f>
        <v/>
      </c>
      <c r="K268" s="88" t="inlineStr">
        <is>
          <t>CENEKON 2026/02</t>
        </is>
      </c>
      <c r="N268" s="46" t="inlineStr">
        <is>
          <t>základná</t>
        </is>
      </c>
      <c r="O268" s="98" t="n">
        <v>0</v>
      </c>
      <c r="P268" s="98">
        <f>O268*H268</f>
        <v/>
      </c>
      <c r="Q268" s="98" t="n">
        <v>0.0078</v>
      </c>
      <c r="R268" s="98">
        <f>Q268*H268</f>
        <v/>
      </c>
      <c r="S268" s="98" t="n">
        <v>0</v>
      </c>
      <c r="T268" s="98">
        <f>S268*H268</f>
        <v/>
      </c>
      <c r="AR268" s="1" t="inlineStr">
        <is>
          <t>32</t>
        </is>
      </c>
      <c r="AT268" s="1" t="inlineStr">
        <is>
          <t>M</t>
        </is>
      </c>
      <c r="AU268" s="1" t="inlineStr">
        <is>
          <t>2</t>
        </is>
      </c>
      <c r="AY268" s="1" t="inlineStr">
        <is>
          <t>ROZPOCET</t>
        </is>
      </c>
      <c r="BE268" s="31">
        <f>IF(N268="základná",J268,0)</f>
        <v/>
      </c>
      <c r="BF268" s="31">
        <f>IF(N268="znížená",J268,0)</f>
        <v/>
      </c>
      <c r="BG268" s="31">
        <f>IF(N268="zákl. prenesená",J268,0)</f>
        <v/>
      </c>
      <c r="BH268" s="31">
        <f>IF(N268="zníž. prenesená",J268,0)</f>
        <v/>
      </c>
      <c r="BI268" s="31">
        <f>IF(N268="nulová",J268,0)</f>
        <v/>
      </c>
      <c r="BJ268" s="1" t="inlineStr">
        <is>
          <t>2</t>
        </is>
      </c>
      <c r="BK268" s="31">
        <f>ROUND(I268*H268,2)</f>
        <v/>
      </c>
      <c r="BL268" s="1" t="inlineStr">
        <is>
          <t>16</t>
        </is>
      </c>
      <c r="BM268" s="1" t="inlineStr">
        <is>
          <t>92952356</t>
        </is>
      </c>
    </row>
    <row r="269">
      <c r="D269" s="79" t="inlineStr">
        <is>
          <t>VV</t>
        </is>
      </c>
      <c r="F269" s="80" t="inlineStr">
        <is>
          <t>235,20 x 1/11 (okruh jednotky 10 kW) = 21,40</t>
        </is>
      </c>
      <c r="H269" s="101" t="n">
        <v>21.4</v>
      </c>
      <c r="AT269" s="1" t="inlineStr">
        <is>
          <t>VV</t>
        </is>
      </c>
      <c r="AU269" s="1" t="inlineStr">
        <is>
          <t>2</t>
        </is>
      </c>
      <c r="AV269" s="2" t="inlineStr">
        <is>
          <t>2</t>
        </is>
      </c>
      <c r="AW269" s="2" t="inlineStr">
        <is>
          <t>True</t>
        </is>
      </c>
      <c r="AX269" s="2" t="inlineStr">
        <is>
          <t>1</t>
        </is>
      </c>
      <c r="AY269" s="1" t="inlineStr">
        <is>
          <t>ROZPOCET</t>
        </is>
      </c>
    </row>
    <row r="270" ht="72" customHeight="1">
      <c r="C270" s="82" t="inlineStr">
        <is>
          <t>59</t>
        </is>
      </c>
      <c r="D270" s="82" t="inlineStr">
        <is>
          <t>M</t>
        </is>
      </c>
      <c r="E270" s="83" t="inlineStr">
        <is>
          <t>R059</t>
        </is>
      </c>
      <c r="F270" s="84" t="inlineStr">
        <is>
          <t>Oceľový pozinkovaný podperný rám pod vonkajšiu kondenzačnú jednotku na streche vrátane kotvenia do strešnej konštrukcie a protikoróznej ochrany (Rozsah oceľovej podpernej konštrukcie upresní statická časť, ktorá nie je súčasťou odovzdanej dokumentácie (predpoklad P-34).)</t>
        </is>
      </c>
      <c r="G270" s="85" t="inlineStr">
        <is>
          <t>ks</t>
        </is>
      </c>
      <c r="H270" s="102" t="n">
        <v>11</v>
      </c>
      <c r="I270" s="87" t="n">
        <v>62.16</v>
      </c>
      <c r="J270" s="87">
        <f>ROUND(I270*H270,2)</f>
        <v/>
      </c>
      <c r="K270" s="88" t="inlineStr">
        <is>
          <t>Prieskum trhu 2026</t>
        </is>
      </c>
      <c r="N270" s="46" t="inlineStr">
        <is>
          <t>základná</t>
        </is>
      </c>
      <c r="O270" s="98" t="n">
        <v>0</v>
      </c>
      <c r="P270" s="98">
        <f>O270*H270</f>
        <v/>
      </c>
      <c r="Q270" s="98" t="n">
        <v>0</v>
      </c>
      <c r="R270" s="98">
        <f>Q270*H270</f>
        <v/>
      </c>
      <c r="S270" s="98" t="n">
        <v>0</v>
      </c>
      <c r="T270" s="98">
        <f>S270*H270</f>
        <v/>
      </c>
      <c r="AR270" s="1" t="inlineStr">
        <is>
          <t>32</t>
        </is>
      </c>
      <c r="AT270" s="1" t="inlineStr">
        <is>
          <t>M</t>
        </is>
      </c>
      <c r="AU270" s="1" t="inlineStr">
        <is>
          <t>2</t>
        </is>
      </c>
      <c r="AY270" s="1" t="inlineStr">
        <is>
          <t>ROZPOCET</t>
        </is>
      </c>
      <c r="BE270" s="31">
        <f>IF(N270="základná",J270,0)</f>
        <v/>
      </c>
      <c r="BF270" s="31">
        <f>IF(N270="znížená",J270,0)</f>
        <v/>
      </c>
      <c r="BG270" s="31">
        <f>IF(N270="zákl. prenesená",J270,0)</f>
        <v/>
      </c>
      <c r="BH270" s="31">
        <f>IF(N270="zníž. prenesená",J270,0)</f>
        <v/>
      </c>
      <c r="BI270" s="31">
        <f>IF(N270="nulová",J270,0)</f>
        <v/>
      </c>
      <c r="BJ270" s="1" t="inlineStr">
        <is>
          <t>2</t>
        </is>
      </c>
      <c r="BK270" s="31">
        <f>ROUND(I270*H270,2)</f>
        <v/>
      </c>
      <c r="BL270" s="1" t="inlineStr">
        <is>
          <t>16</t>
        </is>
      </c>
      <c r="BM270" s="1" t="inlineStr">
        <is>
          <t>680277579</t>
        </is>
      </c>
    </row>
    <row r="271">
      <c r="D271" s="79" t="inlineStr">
        <is>
          <t>VV</t>
        </is>
      </c>
      <c r="F271" s="80" t="inlineStr">
        <is>
          <t>1 rám na jednotku x 11 vonkajších kondenzačných jednotiek podľa V-UK-008 = 11</t>
        </is>
      </c>
      <c r="H271" s="101" t="n">
        <v>11</v>
      </c>
      <c r="AT271" s="1" t="inlineStr">
        <is>
          <t>VV</t>
        </is>
      </c>
      <c r="AU271" s="1" t="inlineStr">
        <is>
          <t>2</t>
        </is>
      </c>
      <c r="AV271" s="2" t="inlineStr">
        <is>
          <t>2</t>
        </is>
      </c>
      <c r="AW271" s="2" t="inlineStr">
        <is>
          <t>True</t>
        </is>
      </c>
      <c r="AX271" s="2" t="inlineStr">
        <is>
          <t>1</t>
        </is>
      </c>
      <c r="AY271" s="1" t="inlineStr">
        <is>
          <t>ROZPOCET</t>
        </is>
      </c>
    </row>
    <row r="272" ht="36" customHeight="1">
      <c r="C272" s="72" t="inlineStr">
        <is>
          <t>60</t>
        </is>
      </c>
      <c r="D272" s="72" t="inlineStr">
        <is>
          <t>K</t>
        </is>
      </c>
      <c r="E272" s="73" t="inlineStr">
        <is>
          <t>769060535.S</t>
        </is>
      </c>
      <c r="F272" s="74" t="inlineStr">
        <is>
          <t>Montáž dvojice medeného predizolovaného potrubia d 6-12 mm pre chladiarenskú techniku vrátane závesov</t>
        </is>
      </c>
      <c r="G272" s="75" t="inlineStr">
        <is>
          <t>m</t>
        </is>
      </c>
      <c r="H272" s="100" t="n">
        <v>213.8</v>
      </c>
      <c r="I272" s="77" t="n">
        <v>12.61</v>
      </c>
      <c r="J272" s="77">
        <f>ROUND(I272*H272,2)</f>
        <v/>
      </c>
      <c r="K272" s="78" t="inlineStr">
        <is>
          <t>CENEKON 2026/02</t>
        </is>
      </c>
      <c r="N272" s="46" t="inlineStr">
        <is>
          <t>základná</t>
        </is>
      </c>
      <c r="O272" s="98" t="n">
        <v>0</v>
      </c>
      <c r="P272" s="98">
        <f>O272*H272</f>
        <v/>
      </c>
      <c r="Q272" s="98" t="n">
        <v>0</v>
      </c>
      <c r="R272" s="98">
        <f>Q272*H272</f>
        <v/>
      </c>
      <c r="S272" s="98" t="n">
        <v>0</v>
      </c>
      <c r="T272" s="98">
        <f>S272*H272</f>
        <v/>
      </c>
      <c r="AR272" s="1" t="inlineStr">
        <is>
          <t>16</t>
        </is>
      </c>
      <c r="AT272" s="1" t="inlineStr">
        <is>
          <t>K</t>
        </is>
      </c>
      <c r="AU272" s="1" t="inlineStr">
        <is>
          <t>2</t>
        </is>
      </c>
      <c r="AY272" s="1" t="inlineStr">
        <is>
          <t>ROZPOCET</t>
        </is>
      </c>
      <c r="BE272" s="31">
        <f>IF(N272="základná",J272,0)</f>
        <v/>
      </c>
      <c r="BF272" s="31">
        <f>IF(N272="znížená",J272,0)</f>
        <v/>
      </c>
      <c r="BG272" s="31">
        <f>IF(N272="zákl. prenesená",J272,0)</f>
        <v/>
      </c>
      <c r="BH272" s="31">
        <f>IF(N272="zníž. prenesená",J272,0)</f>
        <v/>
      </c>
      <c r="BI272" s="31">
        <f>IF(N272="nulová",J272,0)</f>
        <v/>
      </c>
      <c r="BJ272" s="1" t="inlineStr">
        <is>
          <t>2</t>
        </is>
      </c>
      <c r="BK272" s="31">
        <f>ROUND(I272*H272,2)</f>
        <v/>
      </c>
      <c r="BL272" s="1" t="inlineStr">
        <is>
          <t>16</t>
        </is>
      </c>
      <c r="BM272" s="1" t="inlineStr">
        <is>
          <t>858862147</t>
        </is>
      </c>
    </row>
    <row r="273">
      <c r="D273" s="79" t="inlineStr">
        <is>
          <t>VV</t>
        </is>
      </c>
      <c r="F273" s="80" t="inlineStr">
        <is>
          <t>dodávka je podľa V-UK-009: 235,20 x 10/11 = 213,80</t>
        </is>
      </c>
      <c r="H273" s="101" t="n">
        <v>213.8</v>
      </c>
      <c r="AT273" s="1" t="inlineStr">
        <is>
          <t>VV</t>
        </is>
      </c>
      <c r="AU273" s="1" t="inlineStr">
        <is>
          <t>2</t>
        </is>
      </c>
      <c r="AV273" s="2" t="inlineStr">
        <is>
          <t>2</t>
        </is>
      </c>
      <c r="AW273" s="2" t="inlineStr">
        <is>
          <t>True</t>
        </is>
      </c>
      <c r="AX273" s="2" t="inlineStr">
        <is>
          <t>1</t>
        </is>
      </c>
      <c r="AY273" s="1" t="inlineStr">
        <is>
          <t>ROZPOCET</t>
        </is>
      </c>
    </row>
    <row r="274" ht="36" customHeight="1">
      <c r="C274" s="72" t="inlineStr">
        <is>
          <t>61</t>
        </is>
      </c>
      <c r="D274" s="72" t="inlineStr">
        <is>
          <t>K</t>
        </is>
      </c>
      <c r="E274" s="73" t="inlineStr">
        <is>
          <t>769060540.S</t>
        </is>
      </c>
      <c r="F274" s="74" t="inlineStr">
        <is>
          <t>Montáž dvojice medeného predizolovaného potrubia d 10-16 mm pre chladiarenskú techniku vrátane závesov</t>
        </is>
      </c>
      <c r="G274" s="75" t="inlineStr">
        <is>
          <t>m</t>
        </is>
      </c>
      <c r="H274" s="100" t="n">
        <v>21.4</v>
      </c>
      <c r="I274" s="77" t="n">
        <v>14.41</v>
      </c>
      <c r="J274" s="77">
        <f>ROUND(I274*H274,2)</f>
        <v/>
      </c>
      <c r="K274" s="78" t="inlineStr">
        <is>
          <t>CENEKON 2026/02</t>
        </is>
      </c>
      <c r="N274" s="46" t="inlineStr">
        <is>
          <t>základná</t>
        </is>
      </c>
      <c r="O274" s="98" t="n">
        <v>0</v>
      </c>
      <c r="P274" s="98">
        <f>O274*H274</f>
        <v/>
      </c>
      <c r="Q274" s="98" t="n">
        <v>0</v>
      </c>
      <c r="R274" s="98">
        <f>Q274*H274</f>
        <v/>
      </c>
      <c r="S274" s="98" t="n">
        <v>0</v>
      </c>
      <c r="T274" s="98">
        <f>S274*H274</f>
        <v/>
      </c>
      <c r="AR274" s="1" t="inlineStr">
        <is>
          <t>16</t>
        </is>
      </c>
      <c r="AT274" s="1" t="inlineStr">
        <is>
          <t>K</t>
        </is>
      </c>
      <c r="AU274" s="1" t="inlineStr">
        <is>
          <t>2</t>
        </is>
      </c>
      <c r="AY274" s="1" t="inlineStr">
        <is>
          <t>ROZPOCET</t>
        </is>
      </c>
      <c r="BE274" s="31">
        <f>IF(N274="základná",J274,0)</f>
        <v/>
      </c>
      <c r="BF274" s="31">
        <f>IF(N274="znížená",J274,0)</f>
        <v/>
      </c>
      <c r="BG274" s="31">
        <f>IF(N274="zákl. prenesená",J274,0)</f>
        <v/>
      </c>
      <c r="BH274" s="31">
        <f>IF(N274="zníž. prenesená",J274,0)</f>
        <v/>
      </c>
      <c r="BI274" s="31">
        <f>IF(N274="nulová",J274,0)</f>
        <v/>
      </c>
      <c r="BJ274" s="1" t="inlineStr">
        <is>
          <t>2</t>
        </is>
      </c>
      <c r="BK274" s="31">
        <f>ROUND(I274*H274,2)</f>
        <v/>
      </c>
      <c r="BL274" s="1" t="inlineStr">
        <is>
          <t>16</t>
        </is>
      </c>
      <c r="BM274" s="1" t="inlineStr">
        <is>
          <t>-1841122665</t>
        </is>
      </c>
    </row>
    <row r="275">
      <c r="D275" s="79" t="inlineStr">
        <is>
          <t>VV</t>
        </is>
      </c>
      <c r="F275" s="80" t="inlineStr">
        <is>
          <t>dodávka je podľa V-UK-009: 235,20 x 1/11 = 21,40</t>
        </is>
      </c>
      <c r="H275" s="101" t="n">
        <v>21.4</v>
      </c>
      <c r="AT275" s="1" t="inlineStr">
        <is>
          <t>VV</t>
        </is>
      </c>
      <c r="AU275" s="1" t="inlineStr">
        <is>
          <t>2</t>
        </is>
      </c>
      <c r="AV275" s="2" t="inlineStr">
        <is>
          <t>2</t>
        </is>
      </c>
      <c r="AW275" s="2" t="inlineStr">
        <is>
          <t>True</t>
        </is>
      </c>
      <c r="AX275" s="2" t="inlineStr">
        <is>
          <t>1</t>
        </is>
      </c>
      <c r="AY275" s="1" t="inlineStr">
        <is>
          <t>ROZPOCET</t>
        </is>
      </c>
    </row>
    <row r="276" ht="25.92" customHeight="1">
      <c r="D276" s="67" t="inlineStr">
        <is>
          <t>D</t>
        </is>
      </c>
      <c r="E276" s="68" t="inlineStr">
        <is>
          <t>M</t>
        </is>
      </c>
      <c r="F276" s="68" t="inlineStr">
        <is>
          <t>Práce a dodávky M</t>
        </is>
      </c>
      <c r="J276" s="69">
        <f>BK276</f>
        <v/>
      </c>
      <c r="P276" s="98">
        <f>P277+P283</f>
        <v/>
      </c>
      <c r="R276" s="98">
        <f>R277+R283</f>
        <v/>
      </c>
      <c r="T276" s="98">
        <f>T277+T283</f>
        <v/>
      </c>
      <c r="AR276" s="1" t="inlineStr">
        <is>
          <t>3</t>
        </is>
      </c>
      <c r="AT276" s="46" t="inlineStr">
        <is>
          <t>D</t>
        </is>
      </c>
      <c r="AU276" s="46" t="inlineStr">
        <is>
          <t>0</t>
        </is>
      </c>
      <c r="AY276" s="1" t="inlineStr">
        <is>
          <t>ROZPOCET</t>
        </is>
      </c>
      <c r="BK276" s="31">
        <f>BK277+BK283</f>
        <v/>
      </c>
    </row>
    <row r="277" ht="22.8" customHeight="1">
      <c r="D277" s="67" t="inlineStr">
        <is>
          <t>D</t>
        </is>
      </c>
      <c r="E277" s="70" t="inlineStr">
        <is>
          <t>21-M</t>
        </is>
      </c>
      <c r="F277" s="70" t="inlineStr">
        <is>
          <t>Elektromontáže</t>
        </is>
      </c>
      <c r="J277" s="71">
        <f>BK277</f>
        <v/>
      </c>
      <c r="P277" s="98">
        <f>SUM(P278:P282)</f>
        <v/>
      </c>
      <c r="R277" s="98">
        <f>SUM(R278:R282)</f>
        <v/>
      </c>
      <c r="T277" s="98">
        <f>SUM(T278:T282)</f>
        <v/>
      </c>
      <c r="AR277" s="1" t="inlineStr">
        <is>
          <t>3</t>
        </is>
      </c>
      <c r="AT277" s="46" t="inlineStr">
        <is>
          <t>D</t>
        </is>
      </c>
      <c r="AU277" s="46" t="inlineStr">
        <is>
          <t>1</t>
        </is>
      </c>
      <c r="AY277" s="1" t="inlineStr">
        <is>
          <t>ROZPOCET</t>
        </is>
      </c>
      <c r="BK277" s="31">
        <f>SUM(BK278:BK282)</f>
        <v/>
      </c>
    </row>
    <row r="278" ht="36" customHeight="1">
      <c r="C278" s="72" t="inlineStr">
        <is>
          <t>62</t>
        </is>
      </c>
      <c r="D278" s="72" t="inlineStr">
        <is>
          <t>K</t>
        </is>
      </c>
      <c r="E278" s="73" t="inlineStr">
        <is>
          <t>210800152.S</t>
        </is>
      </c>
      <c r="F278" s="74" t="inlineStr">
        <is>
          <t>Kábel medený CYKY 4x1,5 mm2 uložený pevne - komunikačný kábel medzi vnútornou a vonkajšou jednotkou klimatizácie (montáž)</t>
        </is>
      </c>
      <c r="G278" s="75" t="inlineStr">
        <is>
          <t>m</t>
        </is>
      </c>
      <c r="H278" s="100" t="n">
        <v>235.2</v>
      </c>
      <c r="I278" s="77" t="n">
        <v>1.23</v>
      </c>
      <c r="J278" s="77">
        <f>ROUND(I278*H278,2)</f>
        <v/>
      </c>
      <c r="K278" s="78" t="inlineStr">
        <is>
          <t>CENEKON 2026/02</t>
        </is>
      </c>
      <c r="N278" s="46" t="inlineStr">
        <is>
          <t>základná</t>
        </is>
      </c>
      <c r="O278" s="98" t="n">
        <v>0</v>
      </c>
      <c r="P278" s="98">
        <f>O278*H278</f>
        <v/>
      </c>
      <c r="Q278" s="98" t="n">
        <v>0.005</v>
      </c>
      <c r="R278" s="98">
        <f>Q278*H278</f>
        <v/>
      </c>
      <c r="S278" s="98" t="n">
        <v>0</v>
      </c>
      <c r="T278" s="98">
        <f>S278*H278</f>
        <v/>
      </c>
      <c r="AR278" s="1" t="inlineStr">
        <is>
          <t>64</t>
        </is>
      </c>
      <c r="AT278" s="1" t="inlineStr">
        <is>
          <t>K</t>
        </is>
      </c>
      <c r="AU278" s="1" t="inlineStr">
        <is>
          <t>2</t>
        </is>
      </c>
      <c r="AY278" s="1" t="inlineStr">
        <is>
          <t>ROZPOCET</t>
        </is>
      </c>
      <c r="BE278" s="31">
        <f>IF(N278="základná",J278,0)</f>
        <v/>
      </c>
      <c r="BF278" s="31">
        <f>IF(N278="znížená",J278,0)</f>
        <v/>
      </c>
      <c r="BG278" s="31">
        <f>IF(N278="zákl. prenesená",J278,0)</f>
        <v/>
      </c>
      <c r="BH278" s="31">
        <f>IF(N278="zníž. prenesená",J278,0)</f>
        <v/>
      </c>
      <c r="BI278" s="31">
        <f>IF(N278="nulová",J278,0)</f>
        <v/>
      </c>
      <c r="BJ278" s="1" t="inlineStr">
        <is>
          <t>2</t>
        </is>
      </c>
      <c r="BK278" s="31">
        <f>ROUND(I278*H278,2)</f>
        <v/>
      </c>
      <c r="BL278" s="1" t="inlineStr">
        <is>
          <t>64</t>
        </is>
      </c>
      <c r="BM278" s="1" t="inlineStr">
        <is>
          <t>-868490689</t>
        </is>
      </c>
    </row>
    <row r="279">
      <c r="D279" s="79" t="inlineStr">
        <is>
          <t>VV</t>
        </is>
      </c>
      <c r="F279" s="80" t="inlineStr">
        <is>
          <t>súbežne s chladiarenským potrubím: 213,80 + 21,40 = 235,20 m</t>
        </is>
      </c>
      <c r="H279" s="101" t="n">
        <v>235.2</v>
      </c>
      <c r="AT279" s="1" t="inlineStr">
        <is>
          <t>VV</t>
        </is>
      </c>
      <c r="AU279" s="1" t="inlineStr">
        <is>
          <t>2</t>
        </is>
      </c>
      <c r="AV279" s="2" t="inlineStr">
        <is>
          <t>2</t>
        </is>
      </c>
      <c r="AW279" s="2" t="inlineStr">
        <is>
          <t>True</t>
        </is>
      </c>
      <c r="AX279" s="2" t="inlineStr">
        <is>
          <t>1</t>
        </is>
      </c>
      <c r="AY279" s="1" t="inlineStr">
        <is>
          <t>ROZPOCET</t>
        </is>
      </c>
    </row>
    <row r="280" ht="24" customHeight="1">
      <c r="C280" s="82" t="inlineStr">
        <is>
          <t>63</t>
        </is>
      </c>
      <c r="D280" s="82" t="inlineStr">
        <is>
          <t>M</t>
        </is>
      </c>
      <c r="E280" s="83" t="inlineStr">
        <is>
          <t>341110001300.S</t>
        </is>
      </c>
      <c r="F280" s="84" t="inlineStr">
        <is>
          <t>Kábel medený CYKY-J 4x1,5 mm2 - komunikačný kábel klimatizácie</t>
        </is>
      </c>
      <c r="G280" s="85" t="inlineStr">
        <is>
          <t>m</t>
        </is>
      </c>
      <c r="H280" s="102" t="n">
        <v>235.2</v>
      </c>
      <c r="I280" s="87" t="n">
        <v>0.97</v>
      </c>
      <c r="J280" s="87">
        <f>ROUND(I280*H280,2)</f>
        <v/>
      </c>
      <c r="K280" s="88" t="inlineStr">
        <is>
          <t>CENEKON 2026/02</t>
        </is>
      </c>
      <c r="N280" s="46" t="inlineStr">
        <is>
          <t>základná</t>
        </is>
      </c>
      <c r="O280" s="98" t="n">
        <v>0</v>
      </c>
      <c r="P280" s="98">
        <f>O280*H280</f>
        <v/>
      </c>
      <c r="Q280" s="98" t="n">
        <v>0.00016</v>
      </c>
      <c r="R280" s="98">
        <f>Q280*H280</f>
        <v/>
      </c>
      <c r="S280" s="98" t="n">
        <v>0</v>
      </c>
      <c r="T280" s="98">
        <f>S280*H280</f>
        <v/>
      </c>
      <c r="AR280" s="1" t="inlineStr">
        <is>
          <t>256</t>
        </is>
      </c>
      <c r="AT280" s="1" t="inlineStr">
        <is>
          <t>M</t>
        </is>
      </c>
      <c r="AU280" s="1" t="inlineStr">
        <is>
          <t>2</t>
        </is>
      </c>
      <c r="AY280" s="1" t="inlineStr">
        <is>
          <t>ROZPOCET</t>
        </is>
      </c>
      <c r="BE280" s="31">
        <f>IF(N280="základná",J280,0)</f>
        <v/>
      </c>
      <c r="BF280" s="31">
        <f>IF(N280="znížená",J280,0)</f>
        <v/>
      </c>
      <c r="BG280" s="31">
        <f>IF(N280="zákl. prenesená",J280,0)</f>
        <v/>
      </c>
      <c r="BH280" s="31">
        <f>IF(N280="zníž. prenesená",J280,0)</f>
        <v/>
      </c>
      <c r="BI280" s="31">
        <f>IF(N280="nulová",J280,0)</f>
        <v/>
      </c>
      <c r="BJ280" s="1" t="inlineStr">
        <is>
          <t>2</t>
        </is>
      </c>
      <c r="BK280" s="31">
        <f>ROUND(I280*H280,2)</f>
        <v/>
      </c>
      <c r="BL280" s="1" t="inlineStr">
        <is>
          <t>64</t>
        </is>
      </c>
      <c r="BM280" s="1" t="inlineStr">
        <is>
          <t>1811991689</t>
        </is>
      </c>
    </row>
    <row r="281">
      <c r="D281" s="79" t="inlineStr">
        <is>
          <t>VV</t>
        </is>
      </c>
      <c r="F281" s="80" t="inlineStr">
        <is>
          <t>dodávka k montážnej položke</t>
        </is>
      </c>
      <c r="AT281" s="1" t="inlineStr">
        <is>
          <t>VV</t>
        </is>
      </c>
      <c r="AU281" s="1" t="inlineStr">
        <is>
          <t>2</t>
        </is>
      </c>
      <c r="AV281" s="2" t="inlineStr">
        <is>
          <t>2</t>
        </is>
      </c>
      <c r="AW281" s="2" t="inlineStr">
        <is>
          <t>True</t>
        </is>
      </c>
      <c r="AX281" s="2" t="inlineStr">
        <is>
          <t>0</t>
        </is>
      </c>
      <c r="AY281" s="1" t="inlineStr">
        <is>
          <t>ROZPOCET</t>
        </is>
      </c>
    </row>
    <row r="282">
      <c r="D282" s="79" t="inlineStr">
        <is>
          <t>VV</t>
        </is>
      </c>
      <c r="F282" s="80" t="inlineStr">
        <is>
          <t>chladiarenské trasy 213,80 + 21,40 = 235,20 m</t>
        </is>
      </c>
      <c r="H282" s="101" t="n">
        <v>235.2</v>
      </c>
      <c r="AT282" s="1" t="inlineStr">
        <is>
          <t>VV</t>
        </is>
      </c>
      <c r="AU282" s="1" t="inlineStr">
        <is>
          <t>2</t>
        </is>
      </c>
      <c r="AV282" s="2" t="inlineStr">
        <is>
          <t>2</t>
        </is>
      </c>
      <c r="AW282" s="2" t="inlineStr">
        <is>
          <t>True</t>
        </is>
      </c>
      <c r="AX282" s="2" t="inlineStr">
        <is>
          <t>1</t>
        </is>
      </c>
      <c r="AY282" s="1" t="inlineStr">
        <is>
          <t>ROZPOCET</t>
        </is>
      </c>
    </row>
    <row r="283" ht="22.8" customHeight="1">
      <c r="D283" s="67" t="inlineStr">
        <is>
          <t>D</t>
        </is>
      </c>
      <c r="E283" s="70" t="inlineStr">
        <is>
          <t>23-M</t>
        </is>
      </c>
      <c r="F283" s="70" t="inlineStr">
        <is>
          <t>Montáže potrubia</t>
        </is>
      </c>
      <c r="J283" s="71">
        <f>BK283</f>
        <v/>
      </c>
      <c r="P283" s="98">
        <f>SUM(P284:P287)</f>
        <v/>
      </c>
      <c r="R283" s="98">
        <f>SUM(R284:R287)</f>
        <v/>
      </c>
      <c r="T283" s="98">
        <f>SUM(T284:T287)</f>
        <v/>
      </c>
      <c r="AR283" s="1" t="inlineStr">
        <is>
          <t>3</t>
        </is>
      </c>
      <c r="AT283" s="46" t="inlineStr">
        <is>
          <t>D</t>
        </is>
      </c>
      <c r="AU283" s="46" t="inlineStr">
        <is>
          <t>1</t>
        </is>
      </c>
      <c r="AY283" s="1" t="inlineStr">
        <is>
          <t>ROZPOCET</t>
        </is>
      </c>
      <c r="BK283" s="31">
        <f>SUM(BK284:BK287)</f>
        <v/>
      </c>
    </row>
    <row r="284" ht="60" customHeight="1">
      <c r="C284" s="72" t="inlineStr">
        <is>
          <t>64</t>
        </is>
      </c>
      <c r="D284" s="72" t="inlineStr">
        <is>
          <t>K</t>
        </is>
      </c>
      <c r="E284" s="73" t="inlineStr">
        <is>
          <t>230330112.S</t>
        </is>
      </c>
      <c r="F284" s="74" t="inlineStr">
        <is>
          <t>Prepláchnutie rozvodu dusíkom DN nad 25 - skúška tesnosti a vysušenie chladivových okruhov pred naplnením (Cenová sústava má pre prepláchnutie dusíkom jedinú triedu DN nad 25; chladivové potrubie je menšieho priemeru.)</t>
        </is>
      </c>
      <c r="G284" s="75" t="inlineStr">
        <is>
          <t>m</t>
        </is>
      </c>
      <c r="H284" s="100" t="n">
        <v>235.2</v>
      </c>
      <c r="I284" s="77" t="n">
        <v>1.25</v>
      </c>
      <c r="J284" s="77">
        <f>ROUND(I284*H284,2)</f>
        <v/>
      </c>
      <c r="K284" s="78" t="inlineStr">
        <is>
          <t>CENEKON 2026/02</t>
        </is>
      </c>
      <c r="N284" s="46" t="inlineStr">
        <is>
          <t>základná</t>
        </is>
      </c>
      <c r="O284" s="98" t="n">
        <v>0</v>
      </c>
      <c r="P284" s="98">
        <f>O284*H284</f>
        <v/>
      </c>
      <c r="Q284" s="98" t="n">
        <v>0</v>
      </c>
      <c r="R284" s="98">
        <f>Q284*H284</f>
        <v/>
      </c>
      <c r="S284" s="98" t="n">
        <v>0</v>
      </c>
      <c r="T284" s="98">
        <f>S284*H284</f>
        <v/>
      </c>
      <c r="AR284" s="1" t="inlineStr">
        <is>
          <t>64</t>
        </is>
      </c>
      <c r="AT284" s="1" t="inlineStr">
        <is>
          <t>K</t>
        </is>
      </c>
      <c r="AU284" s="1" t="inlineStr">
        <is>
          <t>2</t>
        </is>
      </c>
      <c r="AY284" s="1" t="inlineStr">
        <is>
          <t>ROZPOCET</t>
        </is>
      </c>
      <c r="BE284" s="31">
        <f>IF(N284="základná",J284,0)</f>
        <v/>
      </c>
      <c r="BF284" s="31">
        <f>IF(N284="znížená",J284,0)</f>
        <v/>
      </c>
      <c r="BG284" s="31">
        <f>IF(N284="zákl. prenesená",J284,0)</f>
        <v/>
      </c>
      <c r="BH284" s="31">
        <f>IF(N284="zníž. prenesená",J284,0)</f>
        <v/>
      </c>
      <c r="BI284" s="31">
        <f>IF(N284="nulová",J284,0)</f>
        <v/>
      </c>
      <c r="BJ284" s="1" t="inlineStr">
        <is>
          <t>2</t>
        </is>
      </c>
      <c r="BK284" s="31">
        <f>ROUND(I284*H284,2)</f>
        <v/>
      </c>
      <c r="BL284" s="1" t="inlineStr">
        <is>
          <t>64</t>
        </is>
      </c>
      <c r="BM284" s="1" t="inlineStr">
        <is>
          <t>1670381761</t>
        </is>
      </c>
    </row>
    <row r="285">
      <c r="D285" s="79" t="inlineStr">
        <is>
          <t>VV</t>
        </is>
      </c>
      <c r="F285" s="80" t="inlineStr">
        <is>
          <t>zhodné s dĺžkou chladivového potrubia podľa V-UK-009: 213,80 + 21,40 = 235,20 m</t>
        </is>
      </c>
      <c r="H285" s="101" t="n">
        <v>235.2</v>
      </c>
      <c r="AT285" s="1" t="inlineStr">
        <is>
          <t>VV</t>
        </is>
      </c>
      <c r="AU285" s="1" t="inlineStr">
        <is>
          <t>2</t>
        </is>
      </c>
      <c r="AV285" s="2" t="inlineStr">
        <is>
          <t>2</t>
        </is>
      </c>
      <c r="AW285" s="2" t="inlineStr">
        <is>
          <t>True</t>
        </is>
      </c>
      <c r="AX285" s="2" t="inlineStr">
        <is>
          <t>1</t>
        </is>
      </c>
      <c r="AY285" s="1" t="inlineStr">
        <is>
          <t>ROZPOCET</t>
        </is>
      </c>
    </row>
    <row r="286" ht="24" customHeight="1">
      <c r="C286" s="82" t="inlineStr">
        <is>
          <t>65</t>
        </is>
      </c>
      <c r="D286" s="82" t="inlineStr">
        <is>
          <t>M</t>
        </is>
      </c>
      <c r="E286" s="83" t="inlineStr">
        <is>
          <t>44323507</t>
        </is>
      </c>
      <c r="F286" s="84" t="inlineStr">
        <is>
          <t>Silentblok antivibračný pod vonkajšie kondenzačné jednotky</t>
        </is>
      </c>
      <c r="G286" s="85" t="inlineStr">
        <is>
          <t>ks</t>
        </is>
      </c>
      <c r="H286" s="102" t="n">
        <v>44</v>
      </c>
      <c r="I286" s="87" t="n">
        <v>5.28</v>
      </c>
      <c r="J286" s="87">
        <f>ROUND(I286*H286,2)</f>
        <v/>
      </c>
      <c r="K286" s="88" t="inlineStr">
        <is>
          <t>CENEKON 2026/02</t>
        </is>
      </c>
      <c r="N286" s="46" t="inlineStr">
        <is>
          <t>základná</t>
        </is>
      </c>
      <c r="O286" s="98" t="n">
        <v>0</v>
      </c>
      <c r="P286" s="98">
        <f>O286*H286</f>
        <v/>
      </c>
      <c r="Q286" s="98" t="n">
        <v>0.0001</v>
      </c>
      <c r="R286" s="98">
        <f>Q286*H286</f>
        <v/>
      </c>
      <c r="S286" s="98" t="n">
        <v>0</v>
      </c>
      <c r="T286" s="98">
        <f>S286*H286</f>
        <v/>
      </c>
      <c r="AR286" s="1" t="inlineStr">
        <is>
          <t>256</t>
        </is>
      </c>
      <c r="AT286" s="1" t="inlineStr">
        <is>
          <t>M</t>
        </is>
      </c>
      <c r="AU286" s="1" t="inlineStr">
        <is>
          <t>2</t>
        </is>
      </c>
      <c r="AY286" s="1" t="inlineStr">
        <is>
          <t>ROZPOCET</t>
        </is>
      </c>
      <c r="BE286" s="31">
        <f>IF(N286="základná",J286,0)</f>
        <v/>
      </c>
      <c r="BF286" s="31">
        <f>IF(N286="znížená",J286,0)</f>
        <v/>
      </c>
      <c r="BG286" s="31">
        <f>IF(N286="zákl. prenesená",J286,0)</f>
        <v/>
      </c>
      <c r="BH286" s="31">
        <f>IF(N286="zníž. prenesená",J286,0)</f>
        <v/>
      </c>
      <c r="BI286" s="31">
        <f>IF(N286="nulová",J286,0)</f>
        <v/>
      </c>
      <c r="BJ286" s="1" t="inlineStr">
        <is>
          <t>2</t>
        </is>
      </c>
      <c r="BK286" s="31">
        <f>ROUND(I286*H286,2)</f>
        <v/>
      </c>
      <c r="BL286" s="1" t="inlineStr">
        <is>
          <t>64</t>
        </is>
      </c>
      <c r="BM286" s="1" t="inlineStr">
        <is>
          <t>-1890626050</t>
        </is>
      </c>
    </row>
    <row r="287">
      <c r="D287" s="79" t="inlineStr">
        <is>
          <t>VV</t>
        </is>
      </c>
      <c r="F287" s="80" t="inlineStr">
        <is>
          <t>11 kondenzačných jednotiek x 4 silentbloky = 44</t>
        </is>
      </c>
      <c r="H287" s="101" t="n">
        <v>44</v>
      </c>
      <c r="AT287" s="1" t="inlineStr">
        <is>
          <t>VV</t>
        </is>
      </c>
      <c r="AU287" s="1" t="inlineStr">
        <is>
          <t>2</t>
        </is>
      </c>
      <c r="AV287" s="2" t="inlineStr">
        <is>
          <t>2</t>
        </is>
      </c>
      <c r="AW287" s="2" t="inlineStr">
        <is>
          <t>True</t>
        </is>
      </c>
      <c r="AX287" s="2" t="inlineStr">
        <is>
          <t>1</t>
        </is>
      </c>
      <c r="AY287" s="1" t="inlineStr">
        <is>
          <t>ROZPOCET</t>
        </is>
      </c>
    </row>
  </sheetData>
  <mergeCells count="9">
    <mergeCell ref="E18:H18"/>
    <mergeCell ref="E9:H9"/>
    <mergeCell ref="L2:V2"/>
    <mergeCell ref="E85:H85"/>
    <mergeCell ref="E7:H7"/>
    <mergeCell ref="E120:H120"/>
    <mergeCell ref="E87:H87"/>
    <mergeCell ref="E122:H122"/>
    <mergeCell ref="E27:H27"/>
  </mergeCells>
  <pageMargins left="0.75" right="0.75" top="1" bottom="1" header="0.5" footer="0.5"/>
  <pageSetup orientation="portrait" paperSize="9" fitToHeight="100"/>
</worksheet>
</file>

<file path=xl/worksheets/sheet6.xml><?xml version="1.0" encoding="utf-8"?>
<worksheet xmlns="http://schemas.openxmlformats.org/spreadsheetml/2006/main">
  <sheetPr>
    <outlinePr summaryBelow="1" summaryRight="1"/>
    <pageSetUpPr/>
  </sheetPr>
  <dimension ref="A1:BM200"/>
  <sheetViews>
    <sheetView showGridLines="0" workbookViewId="0">
      <selection activeCell="A1" sqref="A1"/>
    </sheetView>
  </sheetViews>
  <sheetFormatPr baseColWidth="8" defaultRowHeight="15"/>
  <cols>
    <col width="8.33" customWidth="1" min="1" max="1"/>
    <col width="1.17" customWidth="1" min="2" max="2"/>
    <col width="4.16" customWidth="1" min="3" max="3"/>
    <col width="4.33" customWidth="1" min="4" max="4"/>
    <col width="17.16" customWidth="1" min="5" max="5"/>
    <col width="50.83" customWidth="1" min="6" max="6"/>
    <col width="7.5" customWidth="1" min="7" max="7"/>
    <col width="14" customWidth="1" min="8" max="8"/>
    <col width="15.83" customWidth="1" min="9" max="9"/>
    <col width="22.33" customWidth="1" min="10" max="10"/>
    <col hidden="1" width="22.33" customWidth="1" min="11" max="11"/>
    <col width="9.33" customWidth="1" min="12" max="12"/>
    <col hidden="1" width="10.83" customWidth="1" min="13" max="13"/>
    <col hidden="1" width="9.33" customWidth="1" min="14" max="14"/>
    <col hidden="1" width="14.17" customWidth="1" min="15" max="15"/>
    <col hidden="1" width="14.17" customWidth="1" min="16" max="16"/>
    <col hidden="1" width="14.17" customWidth="1" min="17" max="17"/>
    <col hidden="1" width="14.17" customWidth="1" min="18" max="18"/>
    <col hidden="1" width="14.17" customWidth="1" min="19" max="19"/>
    <col hidden="1" width="14.17" customWidth="1" min="20" max="20"/>
    <col hidden="1" width="16.33" customWidth="1" min="21" max="21"/>
    <col hidden="1" width="9.33" customWidth="1" min="44" max="44"/>
    <col hidden="1" width="9.33" customWidth="1" min="45" max="45"/>
    <col hidden="1" width="9.33" customWidth="1" min="46" max="46"/>
    <col hidden="1" width="9.33" customWidth="1" min="47" max="47"/>
    <col hidden="1" width="9.33" customWidth="1" min="48" max="48"/>
    <col hidden="1" width="9.33" customWidth="1" min="49" max="49"/>
    <col hidden="1" width="9.33" customWidth="1" min="50" max="50"/>
    <col hidden="1" width="9.33" customWidth="1" min="51" max="51"/>
    <col hidden="1" width="9.33" customWidth="1" min="52" max="52"/>
    <col hidden="1" width="9.33" customWidth="1" min="53" max="53"/>
    <col hidden="1" width="9.33" customWidth="1" min="54" max="54"/>
    <col hidden="1" width="9.33" customWidth="1" min="55" max="55"/>
    <col hidden="1" width="9.33" customWidth="1" min="56" max="56"/>
    <col hidden="1" width="9.33" customWidth="1" min="57" max="57"/>
    <col hidden="1" width="9.33" customWidth="1" min="58" max="58"/>
    <col hidden="1" width="9.33" customWidth="1" min="59" max="59"/>
    <col hidden="1" width="9.33" customWidth="1" min="60" max="60"/>
    <col hidden="1" width="9.33" customWidth="1" min="61" max="61"/>
    <col hidden="1" width="9.33" customWidth="1" min="62" max="62"/>
    <col hidden="1" width="9.33" customWidth="1" min="63" max="63"/>
    <col hidden="1" width="9.33" customWidth="1" min="64" max="64"/>
    <col hidden="1" width="9.33" customWidth="1" min="65" max="65"/>
  </cols>
  <sheetData>
    <row r="1"/>
    <row r="2">
      <c r="AT2" s="1" t="inlineStr">
        <is>
          <t>{59ba7e6f-7648-4848-a28b-ca27bbfb8b1e}</t>
        </is>
      </c>
    </row>
    <row r="3">
      <c r="AT3" s="1" t="inlineStr">
        <is>
          <t>1</t>
        </is>
      </c>
    </row>
    <row r="4" ht="24.96" customHeight="1">
      <c r="D4" s="3" t="inlineStr">
        <is>
          <t>KRYCÍ LIST SÚPISU PRÁC</t>
        </is>
      </c>
      <c r="M4" s="1" t="inlineStr">
        <is>
          <t>v ---  nižšie sa nachádzajú doplnkové a pomocné údaje k zostavám  --- v</t>
        </is>
      </c>
      <c r="AT4" s="1" t="inlineStr">
        <is>
          <t>False</t>
        </is>
      </c>
    </row>
    <row r="5"/>
    <row r="6">
      <c r="D6" s="1" t="inlineStr">
        <is>
          <t>Stavba:</t>
        </is>
      </c>
    </row>
    <row r="7" ht="26.25" customHeight="1">
      <c r="E7" s="35">
        <f>'Rekapitulácia stavby'!K6</f>
        <v/>
      </c>
    </row>
    <row r="8">
      <c r="D8" s="1" t="inlineStr">
        <is>
          <t>Objekt:</t>
        </is>
      </c>
    </row>
    <row r="9" ht="16.5" customHeight="1">
      <c r="E9" s="5" t="inlineStr">
        <is>
          <t>SO 04 - Vzduchotechnika</t>
        </is>
      </c>
    </row>
    <row r="10"/>
    <row r="11">
      <c r="D11" s="1" t="inlineStr">
        <is>
          <t>KSO:</t>
        </is>
      </c>
      <c r="I11" s="1" t="inlineStr">
        <is>
          <t>CC-SK:</t>
        </is>
      </c>
    </row>
    <row r="12">
      <c r="D12" s="1" t="inlineStr">
        <is>
          <t>Miesto:</t>
        </is>
      </c>
      <c r="F12" s="1" t="inlineStr">
        <is>
          <t>Trnavský kraj</t>
        </is>
      </c>
      <c r="I12" s="1" t="inlineStr">
        <is>
          <t>Dátum:</t>
        </is>
      </c>
      <c r="J12" s="94">
        <f>'Rekapitulácia stavby'!AN8</f>
        <v/>
      </c>
    </row>
    <row r="13"/>
    <row r="14">
      <c r="D14" s="1" t="inlineStr">
        <is>
          <t>Zadávateľ:</t>
        </is>
      </c>
      <c r="I14" s="1" t="inlineStr">
        <is>
          <t>IČO:</t>
        </is>
      </c>
    </row>
    <row r="15">
      <c r="E15" s="1" t="inlineStr">
        <is>
          <t>Anonymizované</t>
        </is>
      </c>
      <c r="I15" s="1" t="inlineStr">
        <is>
          <t>IČ DPH:</t>
        </is>
      </c>
      <c r="J15" s="1" t="n"/>
    </row>
    <row r="16"/>
    <row r="17">
      <c r="D17" s="1" t="inlineStr">
        <is>
          <t>Zhotoviteľ:</t>
        </is>
      </c>
      <c r="I17" s="1" t="inlineStr">
        <is>
          <t>IČO:</t>
        </is>
      </c>
      <c r="J17" s="1">
        <f>IF('Rekapitulácia stavby'!AN13="","",'Rekapitulácia stavby'!AN13)</f>
        <v/>
      </c>
    </row>
    <row r="18">
      <c r="E18" s="1">
        <f>IF('Rekapitulácia stavby'!E14="","",'Rekapitulácia stavby'!E14)</f>
        <v/>
      </c>
      <c r="I18" s="1" t="inlineStr">
        <is>
          <t>IČ DPH:</t>
        </is>
      </c>
      <c r="J18" s="1">
        <f>IF('Rekapitulácia stavby'!AN14="","",'Rekapitulácia stavby'!AN14)</f>
        <v/>
      </c>
    </row>
    <row r="19"/>
    <row r="20">
      <c r="D20" s="1" t="inlineStr">
        <is>
          <t>Projektant:</t>
        </is>
      </c>
      <c r="I20" s="1" t="inlineStr">
        <is>
          <t>IČO:</t>
        </is>
      </c>
    </row>
    <row r="21">
      <c r="E21" s="1" t="inlineStr">
        <is>
          <t xml:space="preserve"> </t>
        </is>
      </c>
      <c r="I21" s="1" t="inlineStr">
        <is>
          <t>IČ DPH:</t>
        </is>
      </c>
    </row>
    <row r="22"/>
    <row r="23">
      <c r="D23" s="1" t="inlineStr">
        <is>
          <t>Spracovateľ:</t>
        </is>
      </c>
      <c r="I23" s="1" t="inlineStr">
        <is>
          <t>IČO:</t>
        </is>
      </c>
    </row>
    <row r="24">
      <c r="E24" s="1" t="inlineStr">
        <is>
          <t xml:space="preserve"> </t>
        </is>
      </c>
      <c r="I24" s="1" t="inlineStr">
        <is>
          <t>IČ DPH:</t>
        </is>
      </c>
    </row>
    <row r="25"/>
    <row r="26">
      <c r="D26" s="1" t="inlineStr">
        <is>
          <t>Poznámka:</t>
        </is>
      </c>
    </row>
    <row r="27" ht="409" customHeight="1">
      <c r="E27" s="6" t="inlineStr">
        <is>
          <t>Digestory sú podľa legendy výkresov dodávkou investora (podľa jeho výberu) a v rozpočte nie sú; ich spätná klapka je súčasťou digestora.
Prierez potrubia DN 160 (0,020 m2) a DN 125 (0,012 m2) je menší ako 0,04 m2, preto podľa technickej správy požiarnej bezpečnosti (str. 4) nie je v mieste prestupu potrebná požiarna klapka; prestupy sa iba utesňujú protipožiarnou upchávkou - tie sú v súpise požiarnej ochrany.
Prívod vzduchu do odvetrávaných miestností rieši technická správa bezprahovými dverami, alternatívne dverovými mriežkami. Bezprahové dvere sú súčasťou stavebnej časti, preto v súpise vzduchotechniky prívodné prvky nie sú.
Prestup strešným plášťom pri stúpačkách vzduchotechniky vrátane manžety a napojenia na hydroizoláciu je súčasťou strešného plášťa stavebnej časti; v súpise vzduchotechniky je výfuková hlavica, nie prestup.
Úplné znenie poznámok je na liste Poznámky k rozpočtu.
S čím počítame (predpoklady, ktoré si môžete upraviť jedným číslom; druhá varianta je pri každom uvedená):
P-1: Zariaďovacie predmety sú ocenené v bežnom katalógovom štandarde; presný typ určuje podľa technickej správy investor. Vyšší štandard vybavenia by cenu zariaďovacích predmetov zvýšil rádovo o jednotky percent. Presnú cenu určí až výber konkrétnych výrobkov objednávateľom.
P-2: Vsakovací objekt je ocenený v rozmeroch podľa výkresu 003, hoci technická správa ich označuje za informatívne (chýba hydrogeologický prieskum). Úprava objemu vsakovacích blokov po hydrogeologickom prieskume je druhá varianta; cena sa mení úmerne počtu blokov, jeden blok je 57,76 EUR.
P-3: Vykurovanie je spracované znovu z projektovej dokumentácie; pracovný výkaz výmer objednávateľa slúžil len ako kontrola rozsahu. Nadviazanie na pracovný výkaz objednávateľa je možné na vyžiadanie, bez zmeny ceny.
P-4: Súpis je dodaný vo formáte KROS Export Komplet 2.0 na import do CENKROSu; práce a služby sú vedené ako typ K, materiály a výrobky ako typ M. Slepé výkazy výmer bez cien boli dodané s predchádzajúcou verziou rozpočtu a platia bez zmeny.
P-5: Technológia výťahu nie je v rozsahu; elektro obsahuje prívod a rozvádzač RV. Doplnenie technológie výťahu je druhá varianta; ocení sa po dodaní ponuky výrobcu. Cenu určí ponuka výrobcu výťahu.
P-6: Búracie práce a demontáže jestvujúcich rozvodov sú súčasťou stavebnej časti, ktorú spracováva objednávateľ. Doplnenie demontáží profesií je druhá varianta; ocení sa po dodaní výkresu jestvujúceho stavu. Cenu určí rozsah podľa výkresu jestvujúceho stavu.
P-7: Odvodnenie plochej strechy je vonkajšími žľabmi a zvodovými rúrami podľa legendy výkresu strechy; klampiarske práce sú súčasťou stavebnej časti a dažďová kanalizácia na ne nadväzuje deviatimi prípojmi v zemi. Variant s vnútornými strešnými vtokmi je vyčíslený pri rozpore R-3 (+4 924 EUR).
P-8: Skládka pre prebytočný výkopok je uvažovaná do 10 km; skutočnú vzdialenosť určí zhotoviteľ. Vzdialenejšia skládka je druhá varianta; každý ďalší kilometer je 0,55 EUR na tonu.
P-9: Vetracie hlavice vzduchotechniky sú uvažované 0,50 m nad strechou; výkres výšku nekótuje. Vyššie vyvedenie hlavíc nad strechu by súpis zvýšilo do 100 EUR.
P-10: Dimenzie medených rozvodov vykurovania nie sú v dokumentácii uvedené; uvažované D 22 mm od hydraulického modulu k rozdeľovaču a D 15 mm k rebríkovým telesám. Jednotná dimenzia D 22 mm by súpis zmenila do 1 300 EUR.
P-12: Vnútorné rozvody vody sú podľa označení na pôdorysoch rozdelené na DN 15 (60 %) a DN 20 (40 %). Celý rozvod v DN 20 by súpis zvýšil do 900 EUR.
P-13: Vodorovná vnútorná kanalizácia je podľa označení na pôdorysoch rozdelená na DN 110 (30 %) a DN 50 (70 %). Vyšší podiel DN 110 by súpis zvýšil do 1 500 EUR.
P-14: Objem elektrických zásobníkových ohrievačov pre nebytové priestory nie je určený; uvažovaný objem 80 l. Zásobníky s objemom 120 l by súpis zvýšili do 600 EUR.
P-15: Dĺžka káblov CHKE-V 5x6 mm2 k podružným rozvádzačom je odvodená z geometrie objektu (priemerná vzdialenosť po chodbe pri rovnomernom rozmiestnení 38 rozvádzačov). Meranie podľa skutočnej trasy po dodaní realizačnej dokumentácie je druhá varianta; odchýlka 10 % dĺžky znamená 798 EUR na kábli a 230 EUR na pospájaní.
P-16: Jestvujúce distribučné vedenie NN sa vyťahuje z ryhy nového vedenia; samostatný výkop pre demontáž sa nevykazuje. Samostatný výkop pre demontáž 20 m by súpis zvýšil orientačne do 200 EUR.
P-17: Veľkostný typ jestvujúcej istiacej a rozpojovacej skrine SR dokumentácia neuvádza; pre demontáž je uvažovaný rovnaký typ SR 7 ako nová skriňa. Menší typ skrine by súpis znížil o 8 EUR.
P-18: Schémy rozvádzačov kreslia pri každom podružnom rozvádzači prípojnicu HUP s vodičom CYA 16 mm2; v súpise je 38 prípojníc a vodič vedený súbežne s prívodom každého rozvádzača. Spoločná prípojnica na podlaží namiesto prípojnice pri každom rozvádzači by súpis znížila približne o 2 000 EUR.
P-19: Dĺžka doplnkového pospájania na jedno miesto (kúpeľňa, kuchyňa, strojovňa) je uvažovaná 5,00 m. Dlhšie trasy doplnkového pospájania by súpis zvýšili do 300 EUR.
P-20: Vybavenie výťahovej šachty elektroinštaláciou (dve svietidlá, spínač a servisná zásuvka) vychádza z požiadaviek na obsluhu šachty; vlastná technológia výťahu v súpise nie je. Ak vybavenie výťahovej šachty dodá výrobca výťahu, súpis sa zníži o 270 EUR.
P-21: Projekt predpisuje káble CHKE-R; cenová sústava obsahuje ekvivalent CHKE-V s rovnakým prierezom, ktorým je položka ocenená. Doložená ponuka na pôvodný typ CHKE-R je druhá varianta; rozdiel sa prejaví v cene materiálu. Cenu určí ponuka dodávateľa káblov.
P-22: Dĺžky vývodov z rozvádzača RE (CENTRAL STOP, RV, SV1, SV2) sú odvodené z geometrie objektu rovnako ako dĺžky prívodov k podružným rozvádzačom. Meranie vývodov podľa skutočnej trasy je druhá varianta; odchýlka 10 % dĺžky znamená 55 EUR.
P-23: Dĺžka káblového žľabu je odvodená z chodbového rozvodu po dĺžke objektu na každom podlaží a zvislej stúpačky od rozvádzača RE. Káblový žľab aj vo vetvách k jednotlivým rozvádzačom by súpis zvýšil do 4 500 EUR.
P-24: Cenová sústava obsahuje najbližšiu výzbroj istiacej skrine SR 7; presný typ predpísaný technickou správou sa doloží ponukou dodávateľa. Doložená ponuka na presný typ skrine HASMA je druhá varianta. Cenu určí ponuka dodávateľa skríň.
P-25: Zvody bleskozvodu sú zabudované do zatepľovacieho systému a montujú sa spolu s fasádou; lešenie pre ne je súčasťou stavebnej časti. Samostatné lešenie alebo montážna plošina pre zvody by súpis zvýšili o 1 500 až 3 000 EUR.
P-27: Podiel ručného výkopu káblovej ryhy v súbehu so sieťami je uvažovaný 10 % dĺžky. Vyšší podiel ručného výkopu by súpis zvýšil do 600 EUR.
P-29: Počet zemniacich tyčí pre uzemnenie skrine SR a rozvádzača RE je uvažovaný tri tyče po 2 m na zariadenie. Doplnenie zemniacich tyčí podľa skutočne nameraného odporu je druhá varianta; jedna tyč s montážou je 64 EUR.
P-30: Počet vodovodných stúpačiek je uvažovaný deväť, rovnako ako hlavných kanalizačných stúpačiek. Iný počet vodovodných stúpačiek by zmenil cenu upchávok do 400 EUR.
P-31: Hĺbka ryhy areálovej splaškovej kanalizácie je uvažovaná 1,50 m; dokumentácia hĺbku neuvádza. Šírka ryhy 1,10 m, lôžko 0,17 m3/bm a obsyp 0,52 m3/bm sú prevzaté z tabuľky v detaile uloženia potrubia. Hĺbka ryhy 1,80 m by výkop, paženie a zásyp zvýšila približne o 900 EUR.
P-32: Dĺžka odvodu kondenzátu od jednej kazetovej jednotky je uvažovaná 10,00 m. Kratšie trasy odvodu kondenzátu by súpis znížili do 300 EUR.
P-33: Výkon elektrických konvektorov pre zázemie nájomných priestorov dokumentácia neuvádza; uvažovaný je 1 000 W na miestnosť. Pracovný výkaz výmer objednávateľa uvažuje konvektory 500 W; menší výkon by súpis znížil približne o 250 EUR. Konvektory s výkonom 1 500 W by súpis zvýšili o 102 EUR.
P-34: Rozsah oceľovej podpernej konštrukcie kondenzačných jednotiek na streche upresní statická časť, ktorá nie je súčasťou odovzdanej dokumentácie; položka je ocenená ako strešná pozinkovaná konzola na jednu jednotku. Rámová konštrukcia podľa statiky namiesto strešnej konzoly by súpis zvýšila o 150 až 1 700 EUR.
P-35: Zriadenie prestupov jestvujúcimi železobetónovými stropmi pripravuje zhotoviteľ stavebnej časti podľa koordinačných výkresov profesií; v tomto súpise je len ich utesnenie. Jadrové vrty v našom súpise, 128 prestupov, by súpis zvýšili orientačne o 3 000 až 5 000 EUR.
P-36: Doba montáže šiestich profesií je uvažovaná 6 mesiacov; harmonogram stavby v podkladoch nie je. Vychádza z nej prenájom buniek a mobilného WC. Deväť mesiacov montáže namiesto šiestich by zariadenie staveniska zvýšilo o 1 894 EUR.
P-37: Počet kontajnerov na odpad z montážnych prác je uvažovaný štyri. Šesť kontajnerov namiesto štyroch by súpis zvýšilo o 220 EUR.
P-38: Vzdialenosť mimostaveniskovej dopravy je uvažovaná do 50 km. Mimostavenisková doprava na 100 km by súpis zvýšila o 866 EUR.
P-39: Skrine elektromerového rozvádzača RE sú ocenené v rade OEZ QA55 s krytím IP55 v rozmeroch podľa výkresu 210 (1 ks 800x400x1800 mm a 2 ks 1200x400x1800 mm) vrátane podstavcov, horných krytov a montážnych panelov; výkres predpisuje výrobcu OEZ a krytie IP65, IP55 je najvyššie krytie radových rozvádzačových skríň tohto výrobcu v cenovej sústave. Horný kryt skrine je v cenovej sústave len vo ventilovanom vyhotovení. Atypická skriňa IP65 na zákazku by súpis zvýšila o 600 až 1 500 EUR.
P-40: Ovládanie kazetových klimatizačných jednotiek je uvažované infračerveným diaľkovým ovládačom, ktorý je súčasťou dodávky jednotky; technická správa pripúšťa aj nástenné káblové ovládače, tie by súpis zvýšili o 12 ovládačov s montážou. Káblové ovládače klimatizácie cenová sústava neobsahuje, cenu určí ponuka dodávateľa jednotiek.
P-41: Prípojnicový systém rozvádzača RE je ocenený piatimi medenými pásmi 30 x 5 mm (L1, L2, L3, N, PE) po šírke zostavy skríň, spolu 16,00 m, so zaťažiteľnosťou 379 až 450 A. Výkres rozvádzača uvádza pri hlavnom ističi dve hodnoty, 630 A a 380 A, a súpis je zostavený na nižšiu z nich. Vyhotovenie na plných 630 A znamená zdvojenie fázových pásov, čo by súpis zvýšilo o 359,14 EUR.
P-42: Tepelné izolácie medených rozvodov vykurovania sú ocenené hrúbkou 20 mm pre potrubie D 22 a 19 mm pre D 15, pretože rozvody vedú v podlahovej konštrukcii a v šachtách; voľne vedené úseky by podľa technickej správy mali hrúbku 25 až 30 mm. Voľne vedené úseky v hrúbke 25 až 30 mm by pri celej dĺžke 266,10 m súpis zvýšili približne o 2 100 EUR.
P-43: Vodorovné trasy vnútornej kanalizácie sú ocenené ako potrubie HT z PP v celej dĺžke; ak sa zvodová časť zhotoví z PVC KG podľa technickej správy, cena sa zníži približne o 26 EUR.
P-44: Hĺbka ryhy areálového vodovodu je uvažovaná 1,20 m; technická správa uvádza len šírku ryhy 60 cm, lôžko 15 cm a obsyp 30 cm, hĺbku neuvádza. Hĺbka ryhy vodovodu 1,50 m by výkop, paženie, zásyp a odvoz zvýšila približne o 600 EUR.
P-45: Revízne šachty sú ocenené ako prefabrikované: dodávka dna s kynetou, skruží, kónusu a vyrovnávacieho prstenca a osadenie jednotlivých dielcov. Zhotovenie šachiet s obložením dna betónom na mieste namiesto prefabrikovaného dna by súpis zvýšilo približne o 4 800 EUR.
P-46: Napojenie vodovodnej prípojky na verejný vodovod a zaústenie kanalizačnej prípojky do verejnej stoky vykonáva prevádzkovateľ verejnej siete na náklady investora; dokumentácia neuvádza dimenziu ani materiál verejných potrubí, preto tieto práce v súpise nie sú. Vystrojenie vodomernej šachty vrátane fakturačného vodomeru DN 50 v súpise je. Navŕtavací pás alebo T-kus so zemnou súpravou v našom súpise by ho zvýšil o 300 až 800 EUR podľa dimenzie verejného radu.
P-47: Revízne šachty sú zostavené z dielcov, ktoré cenová sústava ponúka: dno s kynetou výšky 700 mm, kónus 1000/600 výšky 576 mm a vyrovnávací prstenec do 100 mm. Výkres kótuje dno 680 mm a kónus 630 mm; rozdiel 34 mm na šachtu vyrovná vyrovnávací prstenec a maltové lôžka spojov. Dielce šachiet presne podľa výkresu na zákazku by ich cenu zvýšili o 10 až 15 %.
P-48: Zvislé trasy sú predĺžené o ležatý zvod 0,80 m pod podlahou 1.NP, o 0,50 m k odbočke na poslednom podlaží a o 1,00 m vyvedenia kanalizačného odvetrania nad strechu; dokumentácia tieto rozmery nekótuje. Bez prídavkov zvislých trás by sa súpis znížil približne o 1 900 EUR.
P-49: Podklad pod vonkajšie jednotky tepelných čerpadiel (betónová pätka alebo rámový podstavec) dokumentácia nepredpisuje; technická správa uvádza antivibračné silentbloky len pri kondenzačných jednotkách klimatizácie, ktoré sú v súpise. Podklad pod tepelné čerpadlá je preto uvažovaný ako súčasť stavebnej časti. Rámový podstavec výrobcu pod 27 vonkajších jednotiek by súpis zvýšil približne o 11 600 EUR.
P-50: Rozmer otvoru pri prestupe kábla požiarne deliacou konštrukciou dokumentácia neurčuje; uvažovaný je jadrový vrt D 150 mm na jeden prívodný kábel, teda trieda tesnenia do 0,1 m2. Ak sa prestupy zhotovia ako otvory nad 0,1 m2, súpis sa zvýši približne o 1 023 EUR.
P-51: Dĺžku odvodu odmrazovacej vody od vonkajších jednotiek tepelných čerpadiel a odvodu od poistných výtokov zásobníkov dokumentácia neurčuje; uvažované sú 3,00 m na jednotku a 2,00 m na bytovú sústavu. Dvojnásobné dĺžky by súpis zvýšili približne o 840 EUR.
P-52: Cenová sústava CENEKON nemá triedu pre prepláchnutie a napustenie sústavy s podlahovým vykurovaním ani pre funkčnú vykurovaciu skúšku podľa STN EN 1264-4; obidva kroky sú preto ocenené hodinovou sadzbou montéra a počet hodín je uvažovaný 2,00 hod na napustenie a 3,00 hod na vykurovaciu skúšku jednej bytovej sústavy. Dvojnásobný počet hodín by súpis zvýšil približne o 2 700 EUR.
P-53: Plocha na vyčistenie budovy po montážnych prácach je uvažovaná ako hrubá podlahová plocha, teda zastavaná plocha 742,85 m2 krát štyri podlažia. Ak sa vykáže len čistá podlahová plocha bez konštrukcií (približne 85 %), súpis sa zníži približne o 2 890 EUR.
P-54: Objemová hmotnosť zmiešaného stavebného odpadu z montážnych prác je uvažovaná 0,15 t/m3; skutočnú hmotnosť určí váženie na skládke. Dvojnásobná hmotnosť by súpis zvýšila približne o 840 EUR.
P-55: Počty tvarovok potrubia spiro (27 kolien DN 125, 44 kolien DN 160, 50 T-kusov a 27 prechodov) sú dopočítané z topológie rozvodu, pretože výkresy tvarovky nekótujú. Odchýlka 20 % by súpis zmenila približne o 490 EUR.
P-56: Zvody bleskozvodu sú ocenené izolovaným hliníkovým drôtom AlMgSi Ø 8 mm PVC podľa legendy výkresu bleskozvodu a sú vedené v ochrannej rúrke pod omietkou, ako predpisuje technická správa; hliník so zachytávacou sústavou netvorí galvanický pár, takže náter zvodu odpadá. Variant s neizolovaným drôtom v samotnej ochrannej rúrke by súpis znížil o 113 EUR.
P-57: Rozsah ochranného zábradlia okolo otvorených výkopov je uvažovaný po jednej strane ryhy v celej dĺžke, teda 317,30 m; technické správy zaistenie výkopov predpisujú, rozsah neurčujú. Zábradlie po oboch stranách by súpis zvýšilo približne o 2 504 EUR.
P-58: Dĺžka pripojovacieho potrubia kondenzátu od zápachových uzávierok vzduchotechniky do kanalizácie je uvažovaná 2,00 m na jednu uzávierku; dokumentácia trasu neurčuje. Dvojnásobná dĺžka by súpis zvýšila približne o 225 EUR.
P-59: Doplnenie chladiva R32 nad výrobnú náplň nie je v súpise: priemerná dĺžka chladivovej dvojice na jeden okruh je 21,4 m, čo je na hranici bežnej výrobnej náplne split jednotiek. Ak výrobca zvolenej jednotky predplní kratšiu trasu, doplnenie chladiva by súpis zvýšilo približne o 130 až 250 EUR.
P-60: Prívod vzduchu do odvetrávaných miestností je podľa technickej správy riešený bezprahovými dverami, ktoré sú súčasťou stavebnej časti. Ak sa namiesto nich osadia dverové mriežky, súpis vzduchotechniky sa zvýši približne o 1 200 EUR.
P-61: Dĺžky vnútorných káblov vychádzajú z počtu obvodov podľa schémy bytového rozvádzača (dva obvody 3x1,5, sedem 3x2,5 a dva 5x2,5) a z trasy odmeranej z pôdorysov silnoprúdu. Uvažuje sa, že každý obvod prejde v priemere polovicou spoločnej trasy a že na každý prístrojový bod pripadá 0,80 m zvislého úseku, ktorý pôdorys nezobrazuje. Plný prechod trasou u každého obvodu by súpis zvýšil približne o 6 500 EUR.
P-62: Tepelné izolácie rozvodov vody sú ocenené v katalógových hrúbkach 9 mm pre studenú a 19 mm pre teplú vodu; technická správa uvádza 10 a 20 mm, cenová sústava tieto hrúbky pre dané priemery nemá. Bližšia hrúbka v sústave nie je, cena sa tým nemení.
P-63: Komplexné vyskúšanie a zaregulovanie vzduchotechniky je ocenené sadzbou za celé zariadenie, teda 241,21 EUR; počet ventilátorov a meracích bodov cenník neurčuje. Ocenenie podľa hodinovej sadzby, teda 60 hodín, by súpis zvýšilo o 793,79 EUR.
P-64: Závesy a objímky potrubí zdravotechniky nie sú samostatnou položkou, pretože montážne položky potrubia obsahujú potrubnú objímku a skrutky na každý meter. Technická správa predpisuje značkový závesný systém; ak sa má oceniť samostatne, doplní sa po cenovej ponuke dodávateľa.
P-65: Značenie potrubia podľa STN 13 0072 je ocenené jedným štítkom na každú vodovodnú stúpačku na každom podlaží, spolu 36 kusov; technická správa počet a rozmiestnenie štítkov neurčuje. Hustejšie značenie aj na ležatých rozvodoch a armatúrach by súpis zvýšilo o 199,08 EUR.
P-66: Vytýčenie jestvujúcich podzemných vedení je ocenené jedným vytyčovacím bodom na každú z piatich sietí vedených areálom; situácia počet vytyčovacích bodov neurčuje. Vytýčenie po celej dĺžke rýh, teda 23 bodov ako pri nových trasách, by súpis zvýšilo o 486,00 EUR.
P-67: Izolačné držiaky prípojníc rozvádzača RE sú ocenené v rozstupe 0,50 m po šírke zostavy skríň, teda 7 kusov; výkres rozstup podopretia neurčuje. Hustejší rozstup 0,35 m, teda 10 kusov, by súpis zvýšil o 93,00 EUR.</t>
        </is>
      </c>
    </row>
    <row r="28"/>
    <row r="29"/>
    <row r="30" ht="25.44" customHeight="1">
      <c r="D30" s="36" t="inlineStr">
        <is>
          <t>Cena bez DPH</t>
        </is>
      </c>
      <c r="J30" s="37">
        <f>ROUND(J122, 2)</f>
        <v/>
      </c>
    </row>
    <row r="31"/>
    <row r="32">
      <c r="F32" s="38" t="inlineStr">
        <is>
          <t>Základ dane</t>
        </is>
      </c>
      <c r="I32" s="38" t="inlineStr">
        <is>
          <t>Sadzba dane</t>
        </is>
      </c>
      <c r="J32" s="38" t="inlineStr">
        <is>
          <t>Výška dane</t>
        </is>
      </c>
    </row>
    <row r="33" ht="14.4" customHeight="1">
      <c r="D33" s="39" t="inlineStr">
        <is>
          <t>DPH</t>
        </is>
      </c>
      <c r="E33" s="40" t="inlineStr">
        <is>
          <t>základná</t>
        </is>
      </c>
      <c r="F33" s="41">
        <f>ROUND((SUM(BE122:BE200)),  2)</f>
        <v/>
      </c>
      <c r="I33" s="99" t="n">
        <v>0.23</v>
      </c>
      <c r="J33" s="41">
        <f>ROUND(((SUM(BE122:BE200))*I33),  2)</f>
        <v/>
      </c>
    </row>
    <row r="34" ht="14.4" customHeight="1">
      <c r="E34" s="40" t="inlineStr">
        <is>
          <t>znížená</t>
        </is>
      </c>
      <c r="F34" s="41">
        <f>ROUND((SUM(BF122:BF200)),  2)</f>
        <v/>
      </c>
      <c r="I34" s="99" t="n">
        <v>0.19</v>
      </c>
      <c r="J34" s="41">
        <f>ROUND(((SUM(BF122:BF200))*I34),  2)</f>
        <v/>
      </c>
    </row>
    <row r="35" hidden="1" ht="14.4" customHeight="1">
      <c r="E35" s="40" t="inlineStr">
        <is>
          <t>zákl. prenesená</t>
        </is>
      </c>
      <c r="F35" s="41">
        <f>ROUND((SUM(BG122:BG200)),  2)</f>
        <v/>
      </c>
      <c r="I35" s="99" t="n">
        <v>0.23</v>
      </c>
      <c r="J35" s="41">
        <f>0</f>
        <v/>
      </c>
    </row>
    <row r="36" hidden="1" ht="14.4" customHeight="1">
      <c r="E36" s="40" t="inlineStr">
        <is>
          <t>zníž. prenesená</t>
        </is>
      </c>
      <c r="F36" s="41">
        <f>ROUND((SUM(BH122:BH200)),  2)</f>
        <v/>
      </c>
      <c r="I36" s="99" t="n">
        <v>0.19</v>
      </c>
      <c r="J36" s="41">
        <f>0</f>
        <v/>
      </c>
    </row>
    <row r="37" hidden="1" ht="14.4" customHeight="1">
      <c r="E37" s="40" t="inlineStr">
        <is>
          <t>nulová</t>
        </is>
      </c>
      <c r="F37" s="41">
        <f>ROUND((SUM(BI122:BI200)),  2)</f>
        <v/>
      </c>
      <c r="I37" s="99" t="n">
        <v>0</v>
      </c>
      <c r="J37" s="41">
        <f>0</f>
        <v/>
      </c>
    </row>
    <row r="38"/>
    <row r="39" ht="25.44" customHeight="1">
      <c r="D39" s="13" t="inlineStr">
        <is>
          <t>Cena s DPH</t>
        </is>
      </c>
      <c r="E39" s="43" t="n"/>
      <c r="F39" s="43" t="n"/>
      <c r="G39" s="15" t="inlineStr">
        <is>
          <t>v</t>
        </is>
      </c>
      <c r="H39" s="16" t="inlineStr">
        <is>
          <t>EUR</t>
        </is>
      </c>
      <c r="I39" s="43" t="n"/>
      <c r="J39" s="44">
        <f>SUM(J30:J37)</f>
        <v/>
      </c>
      <c r="K39" s="45" t="n"/>
    </row>
    <row r="40"/>
    <row r="41"/>
    <row r="42"/>
    <row r="43"/>
    <row r="44"/>
    <row r="45"/>
    <row r="46"/>
    <row r="47"/>
    <row r="48"/>
    <row r="49"/>
    <row r="50">
      <c r="D50" s="20" t="inlineStr">
        <is>
          <t>Projektant</t>
        </is>
      </c>
      <c r="G50" s="20" t="inlineStr">
        <is>
          <t>Spracovateľ</t>
        </is>
      </c>
    </row>
    <row r="51"/>
    <row r="52"/>
    <row r="53"/>
    <row r="54"/>
    <row r="55"/>
    <row r="56"/>
    <row r="57"/>
    <row r="58"/>
    <row r="59"/>
    <row r="60"/>
    <row r="61">
      <c r="D61" s="1" t="inlineStr">
        <is>
          <t>Dátum a podpis:</t>
        </is>
      </c>
      <c r="F61" s="46" t="inlineStr">
        <is>
          <t>Pečiatka</t>
        </is>
      </c>
      <c r="G61" s="1" t="inlineStr">
        <is>
          <t>Dátum a podpis:</t>
        </is>
      </c>
      <c r="J61" s="38" t="inlineStr">
        <is>
          <t>Pečiatka</t>
        </is>
      </c>
    </row>
    <row r="62"/>
    <row r="63"/>
    <row r="64"/>
    <row r="65">
      <c r="D65" s="20" t="inlineStr">
        <is>
          <t>Objednávateľ</t>
        </is>
      </c>
      <c r="G65" s="20" t="inlineStr">
        <is>
          <t>Zhotoviteľ</t>
        </is>
      </c>
    </row>
    <row r="66"/>
    <row r="67"/>
    <row r="68"/>
    <row r="69"/>
    <row r="70"/>
    <row r="71"/>
    <row r="72"/>
    <row r="73"/>
    <row r="74"/>
    <row r="75"/>
    <row r="76">
      <c r="D76" s="1" t="inlineStr">
        <is>
          <t>Dátum a podpis:</t>
        </is>
      </c>
      <c r="F76" s="46" t="inlineStr">
        <is>
          <t>Pečiatka</t>
        </is>
      </c>
      <c r="G76" s="1" t="inlineStr">
        <is>
          <t>Dátum a podpis:</t>
        </is>
      </c>
      <c r="J76" s="38" t="inlineStr">
        <is>
          <t>Pečiatka</t>
        </is>
      </c>
    </row>
    <row r="77"/>
    <row r="78"/>
    <row r="79"/>
    <row r="80"/>
    <row r="81"/>
    <row r="82" ht="24.96" customHeight="1">
      <c r="C82" s="3" t="inlineStr">
        <is>
          <t>REKAPITULÁCIA ČLENENIA SÚPISU PRÁC</t>
        </is>
      </c>
    </row>
    <row r="83"/>
    <row r="84">
      <c r="C84" s="1" t="inlineStr">
        <is>
          <t>Stavba:</t>
        </is>
      </c>
    </row>
    <row r="85">
      <c r="E85" s="28">
        <f>E7</f>
        <v/>
      </c>
    </row>
    <row r="86">
      <c r="C86" s="1" t="inlineStr">
        <is>
          <t>Objekt:</t>
        </is>
      </c>
    </row>
    <row r="87">
      <c r="E87" s="47">
        <f>E9</f>
        <v/>
      </c>
    </row>
    <row r="88"/>
    <row r="89">
      <c r="C89" s="1" t="inlineStr">
        <is>
          <t>Miesto:</t>
        </is>
      </c>
      <c r="F89" s="1">
        <f>F12</f>
        <v/>
      </c>
      <c r="I89" s="1" t="inlineStr">
        <is>
          <t>Dátum:</t>
        </is>
      </c>
      <c r="J89" s="94">
        <f>IF(J12="","",J12)</f>
        <v/>
      </c>
    </row>
    <row r="90"/>
    <row r="91">
      <c r="C91" s="1" t="inlineStr">
        <is>
          <t>Zadávateľ:</t>
        </is>
      </c>
      <c r="F91" s="1">
        <f>E15</f>
        <v/>
      </c>
      <c r="I91" s="1" t="inlineStr">
        <is>
          <t>Projektant:</t>
        </is>
      </c>
      <c r="J91" s="28">
        <f>E21</f>
        <v/>
      </c>
    </row>
    <row r="92">
      <c r="C92" s="1" t="inlineStr">
        <is>
          <t>Zhotoviteľ:</t>
        </is>
      </c>
      <c r="F92" s="1">
        <f>IF(E18="","",E18)</f>
        <v/>
      </c>
      <c r="I92" s="1" t="inlineStr">
        <is>
          <t>Spracovateľ:</t>
        </is>
      </c>
      <c r="J92" s="28">
        <f>E24</f>
        <v/>
      </c>
    </row>
    <row r="93"/>
    <row r="94" ht="29.28" customHeight="1">
      <c r="C94" s="27" t="inlineStr">
        <is>
          <t>Kód dielu - Popis</t>
        </is>
      </c>
      <c r="D94" s="48" t="n"/>
      <c r="E94" s="48" t="n"/>
      <c r="F94" s="48" t="n"/>
      <c r="G94" s="48" t="n"/>
      <c r="H94" s="48" t="n"/>
      <c r="I94" s="48" t="n"/>
      <c r="J94" s="49" t="inlineStr">
        <is>
          <t>Cena celkom [EUR]</t>
        </is>
      </c>
      <c r="K94" s="48" t="n"/>
    </row>
    <row r="95"/>
    <row r="96" ht="22.8" customHeight="1">
      <c r="C96" s="50" t="inlineStr">
        <is>
          <t>Náklady zo súpisu prác</t>
        </is>
      </c>
      <c r="J96" s="37">
        <f>J122</f>
        <v/>
      </c>
      <c r="AU96" s="1" t="inlineStr">
        <is>
          <t>-1</t>
        </is>
      </c>
    </row>
    <row r="97" ht="24.96" customHeight="1">
      <c r="C97" s="51" t="n"/>
      <c r="D97" s="52" t="inlineStr">
        <is>
          <t>HSV - Práce a dodávky HSV</t>
        </is>
      </c>
      <c r="E97" s="53" t="n"/>
      <c r="F97" s="53" t="n"/>
      <c r="G97" s="53" t="n"/>
      <c r="H97" s="53" t="n"/>
      <c r="I97" s="53" t="n"/>
      <c r="J97" s="54">
        <f>J123</f>
        <v/>
      </c>
    </row>
    <row r="98" ht="19.92" customHeight="1">
      <c r="C98" s="55" t="n"/>
      <c r="D98" s="56" t="inlineStr">
        <is>
          <t xml:space="preserve">    998 - Presun hmôt</t>
        </is>
      </c>
      <c r="E98" s="57" t="n"/>
      <c r="F98" s="57" t="n"/>
      <c r="G98" s="57" t="n"/>
      <c r="H98" s="57" t="n"/>
      <c r="I98" s="57" t="n"/>
      <c r="J98" s="58">
        <f>J124</f>
        <v/>
      </c>
    </row>
    <row r="99" ht="24.96" customHeight="1">
      <c r="C99" s="51" t="n"/>
      <c r="D99" s="52" t="inlineStr">
        <is>
          <t>PSV - Práce a dodávky PSV</t>
        </is>
      </c>
      <c r="E99" s="53" t="n"/>
      <c r="F99" s="53" t="n"/>
      <c r="G99" s="53" t="n"/>
      <c r="H99" s="53" t="n"/>
      <c r="I99" s="53" t="n"/>
      <c r="J99" s="54">
        <f>J131</f>
        <v/>
      </c>
    </row>
    <row r="100" ht="19.92" customHeight="1">
      <c r="C100" s="55" t="n"/>
      <c r="D100" s="56" t="inlineStr">
        <is>
          <t xml:space="preserve">    713 - Izolácie tepelné</t>
        </is>
      </c>
      <c r="E100" s="57" t="n"/>
      <c r="F100" s="57" t="n"/>
      <c r="G100" s="57" t="n"/>
      <c r="H100" s="57" t="n"/>
      <c r="I100" s="57" t="n"/>
      <c r="J100" s="58">
        <f>J132</f>
        <v/>
      </c>
    </row>
    <row r="101" ht="19.92" customHeight="1">
      <c r="C101" s="55" t="n"/>
      <c r="D101" s="56" t="inlineStr">
        <is>
          <t xml:space="preserve">    721 - Zdravotechnika - vnútorná kanalizácia</t>
        </is>
      </c>
      <c r="E101" s="57" t="n"/>
      <c r="F101" s="57" t="n"/>
      <c r="G101" s="57" t="n"/>
      <c r="H101" s="57" t="n"/>
      <c r="I101" s="57" t="n"/>
      <c r="J101" s="58">
        <f>J139</f>
        <v/>
      </c>
    </row>
    <row r="102" ht="19.92" customHeight="1">
      <c r="C102" s="55" t="n"/>
      <c r="D102" s="56" t="inlineStr">
        <is>
          <t xml:space="preserve">    769 - Diel 769</t>
        </is>
      </c>
      <c r="E102" s="57" t="n"/>
      <c r="F102" s="57" t="n"/>
      <c r="G102" s="57" t="n"/>
      <c r="H102" s="57" t="n"/>
      <c r="I102" s="57" t="n"/>
      <c r="J102" s="58">
        <f>J148</f>
        <v/>
      </c>
    </row>
    <row r="103"/>
    <row r="104"/>
    <row r="105"/>
    <row r="106"/>
    <row r="107"/>
    <row r="108"/>
    <row r="109" ht="24.96" customHeight="1">
      <c r="C109" s="3" t="inlineStr">
        <is>
          <t>SÚPIS PRÁC</t>
        </is>
      </c>
    </row>
    <row r="110"/>
    <row r="111">
      <c r="C111" s="1" t="inlineStr">
        <is>
          <t>Stavba:</t>
        </is>
      </c>
    </row>
    <row r="112">
      <c r="E112" s="28">
        <f>E7</f>
        <v/>
      </c>
    </row>
    <row r="113">
      <c r="C113" s="1" t="inlineStr">
        <is>
          <t>Objekt:</t>
        </is>
      </c>
    </row>
    <row r="114">
      <c r="E114" s="47">
        <f>E9</f>
        <v/>
      </c>
    </row>
    <row r="115"/>
    <row r="116">
      <c r="C116" s="1" t="inlineStr">
        <is>
          <t>Miesto:</t>
        </is>
      </c>
      <c r="F116" s="1">
        <f>F12</f>
        <v/>
      </c>
      <c r="I116" s="1" t="inlineStr">
        <is>
          <t>Dátum:</t>
        </is>
      </c>
      <c r="J116" s="94">
        <f>IF(J12="","",J12)</f>
        <v/>
      </c>
    </row>
    <row r="117"/>
    <row r="118">
      <c r="C118" s="1" t="inlineStr">
        <is>
          <t>Zadávateľ:</t>
        </is>
      </c>
      <c r="F118" s="1">
        <f>E15</f>
        <v/>
      </c>
      <c r="I118" s="1" t="inlineStr">
        <is>
          <t>Projektant:</t>
        </is>
      </c>
      <c r="J118" s="28">
        <f>E21</f>
        <v/>
      </c>
    </row>
    <row r="119">
      <c r="C119" s="1" t="inlineStr">
        <is>
          <t>Zhotoviteľ:</t>
        </is>
      </c>
      <c r="F119" s="1">
        <f>IF(E18="","",E18)</f>
        <v/>
      </c>
      <c r="I119" s="1" t="inlineStr">
        <is>
          <t>Spracovateľ:</t>
        </is>
      </c>
      <c r="J119" s="28">
        <f>E24</f>
        <v/>
      </c>
    </row>
    <row r="120"/>
    <row r="121" ht="29.28" customHeight="1">
      <c r="C121" s="59" t="inlineStr">
        <is>
          <t>PČ</t>
        </is>
      </c>
      <c r="D121" s="60" t="inlineStr">
        <is>
          <t>Typ</t>
        </is>
      </c>
      <c r="E121" s="60" t="inlineStr">
        <is>
          <t>Kód</t>
        </is>
      </c>
      <c r="F121" s="60" t="inlineStr">
        <is>
          <t>Popis</t>
        </is>
      </c>
      <c r="G121" s="60" t="inlineStr">
        <is>
          <t>MJ</t>
        </is>
      </c>
      <c r="H121" s="60" t="inlineStr">
        <is>
          <t>Množstvo</t>
        </is>
      </c>
      <c r="I121" s="60" t="inlineStr">
        <is>
          <t>J.cena [EUR]</t>
        </is>
      </c>
      <c r="J121" s="61" t="inlineStr">
        <is>
          <t>Cena celkom [EUR]</t>
        </is>
      </c>
      <c r="K121" s="62" t="inlineStr">
        <is>
          <t>Cenová sústava</t>
        </is>
      </c>
      <c r="N121" s="63" t="inlineStr">
        <is>
          <t>DPH</t>
        </is>
      </c>
      <c r="O121" s="63" t="inlineStr">
        <is>
          <t>J. Nh [h]</t>
        </is>
      </c>
      <c r="P121" s="63" t="inlineStr">
        <is>
          <t>Nh celkom [h]</t>
        </is>
      </c>
      <c r="Q121" s="63" t="inlineStr">
        <is>
          <t>J. hmotnosť [t]</t>
        </is>
      </c>
      <c r="R121" s="63" t="inlineStr">
        <is>
          <t>Hmotnosť celkom [t]</t>
        </is>
      </c>
      <c r="S121" s="63" t="inlineStr">
        <is>
          <t>J. suť [t]</t>
        </is>
      </c>
      <c r="T121" s="63" t="inlineStr">
        <is>
          <t>Suť celkom [t]</t>
        </is>
      </c>
    </row>
    <row r="122" ht="22.8" customHeight="1">
      <c r="C122" s="64" t="inlineStr">
        <is>
          <t>Náklady súpisu celkom</t>
        </is>
      </c>
      <c r="J122" s="65">
        <f>BK122</f>
        <v/>
      </c>
      <c r="P122" s="98">
        <f>P123+P131</f>
        <v/>
      </c>
      <c r="R122" s="98">
        <f>R123+R131</f>
        <v/>
      </c>
      <c r="T122" s="98">
        <f>T123+T131</f>
        <v/>
      </c>
      <c r="AT122" s="1" t="inlineStr">
        <is>
          <t>D</t>
        </is>
      </c>
      <c r="AU122" s="1" t="inlineStr">
        <is>
          <t>-1</t>
        </is>
      </c>
      <c r="BK122" s="66">
        <f>BK123+BK131</f>
        <v/>
      </c>
    </row>
    <row r="123" ht="25.92" customHeight="1">
      <c r="D123" s="67" t="inlineStr">
        <is>
          <t>D</t>
        </is>
      </c>
      <c r="E123" s="68" t="inlineStr">
        <is>
          <t>HSV</t>
        </is>
      </c>
      <c r="F123" s="68" t="inlineStr">
        <is>
          <t>Práce a dodávky HSV</t>
        </is>
      </c>
      <c r="J123" s="69">
        <f>BK123</f>
        <v/>
      </c>
      <c r="P123" s="98">
        <f>P124</f>
        <v/>
      </c>
      <c r="R123" s="98">
        <f>R124</f>
        <v/>
      </c>
      <c r="T123" s="98">
        <f>T124</f>
        <v/>
      </c>
      <c r="AR123" s="1" t="inlineStr">
        <is>
          <t>1</t>
        </is>
      </c>
      <c r="AT123" s="46" t="inlineStr">
        <is>
          <t>D</t>
        </is>
      </c>
      <c r="AU123" s="46" t="inlineStr">
        <is>
          <t>0</t>
        </is>
      </c>
      <c r="AY123" s="1" t="inlineStr">
        <is>
          <t>ROZPOCET</t>
        </is>
      </c>
      <c r="BK123" s="31">
        <f>BK124</f>
        <v/>
      </c>
    </row>
    <row r="124" ht="22.8" customHeight="1">
      <c r="D124" s="67" t="inlineStr">
        <is>
          <t>D</t>
        </is>
      </c>
      <c r="E124" s="70" t="inlineStr">
        <is>
          <t>998</t>
        </is>
      </c>
      <c r="F124" s="70" t="inlineStr">
        <is>
          <t>Presun hmôt</t>
        </is>
      </c>
      <c r="J124" s="71">
        <f>BK124</f>
        <v/>
      </c>
      <c r="P124" s="98">
        <f>SUM(P125:P130)</f>
        <v/>
      </c>
      <c r="R124" s="98">
        <f>SUM(R125:R130)</f>
        <v/>
      </c>
      <c r="T124" s="98">
        <f>SUM(T125:T130)</f>
        <v/>
      </c>
      <c r="AR124" s="1" t="inlineStr">
        <is>
          <t>1</t>
        </is>
      </c>
      <c r="AT124" s="46" t="inlineStr">
        <is>
          <t>D</t>
        </is>
      </c>
      <c r="AU124" s="46" t="inlineStr">
        <is>
          <t>1</t>
        </is>
      </c>
      <c r="AY124" s="1" t="inlineStr">
        <is>
          <t>ROZPOCET</t>
        </is>
      </c>
      <c r="BK124" s="31">
        <f>SUM(BK125:BK130)</f>
        <v/>
      </c>
    </row>
    <row r="125" ht="24" customHeight="1">
      <c r="C125" s="72" t="inlineStr">
        <is>
          <t>1</t>
        </is>
      </c>
      <c r="D125" s="72" t="inlineStr">
        <is>
          <t>K</t>
        </is>
      </c>
      <c r="E125" s="73" t="inlineStr">
        <is>
          <t>998769203.S</t>
        </is>
      </c>
      <c r="F125" s="74" t="inlineStr">
        <is>
          <t>Presun hmôt pre montáž vzduchotechnických zariadení vo výške nad 7 do 24 m</t>
        </is>
      </c>
      <c r="G125" s="75" t="inlineStr">
        <is>
          <t>%</t>
        </is>
      </c>
      <c r="H125" s="100" t="n">
        <v>167.85</v>
      </c>
      <c r="I125" s="77" t="n">
        <v>1.8</v>
      </c>
      <c r="J125" s="77">
        <f>ROUND(I125*H125,2)</f>
        <v/>
      </c>
      <c r="K125" s="78" t="inlineStr">
        <is>
          <t>CENEKON 2026/02</t>
        </is>
      </c>
      <c r="N125" s="46" t="inlineStr">
        <is>
          <t>základná</t>
        </is>
      </c>
      <c r="O125" s="98" t="n">
        <v>0</v>
      </c>
      <c r="P125" s="98">
        <f>O125*H125</f>
        <v/>
      </c>
      <c r="Q125" s="98" t="n">
        <v>0</v>
      </c>
      <c r="R125" s="98">
        <f>Q125*H125</f>
        <v/>
      </c>
      <c r="S125" s="98" t="n">
        <v>0</v>
      </c>
      <c r="T125" s="98">
        <f>S125*H125</f>
        <v/>
      </c>
      <c r="AR125" s="1" t="inlineStr">
        <is>
          <t>4</t>
        </is>
      </c>
      <c r="AT125" s="1" t="inlineStr">
        <is>
          <t>K</t>
        </is>
      </c>
      <c r="AU125" s="1" t="inlineStr">
        <is>
          <t>2</t>
        </is>
      </c>
      <c r="AY125" s="1" t="inlineStr">
        <is>
          <t>ROZPOCET</t>
        </is>
      </c>
      <c r="BE125" s="31">
        <f>IF(N125="základná",J125,0)</f>
        <v/>
      </c>
      <c r="BF125" s="31">
        <f>IF(N125="znížená",J125,0)</f>
        <v/>
      </c>
      <c r="BG125" s="31">
        <f>IF(N125="zákl. prenesená",J125,0)</f>
        <v/>
      </c>
      <c r="BH125" s="31">
        <f>IF(N125="zníž. prenesená",J125,0)</f>
        <v/>
      </c>
      <c r="BI125" s="31">
        <f>IF(N125="nulová",J125,0)</f>
        <v/>
      </c>
      <c r="BJ125" s="1" t="inlineStr">
        <is>
          <t>2</t>
        </is>
      </c>
      <c r="BK125" s="31">
        <f>ROUND(I125*H125,2)</f>
        <v/>
      </c>
      <c r="BL125" s="1" t="inlineStr">
        <is>
          <t>4</t>
        </is>
      </c>
      <c r="BM125" s="1" t="inlineStr">
        <is>
          <t>-596422943</t>
        </is>
      </c>
    </row>
    <row r="126">
      <c r="D126" s="79" t="inlineStr">
        <is>
          <t>VV</t>
        </is>
      </c>
      <c r="F126" s="80" t="inlineStr">
        <is>
          <t>1.8 % zo základne oddielu 769 Montáže vzduchotechnických zariadení: 16784.59 EUR / 100</t>
        </is>
      </c>
      <c r="H126" s="101" t="n">
        <v>167.85</v>
      </c>
      <c r="AT126" s="1" t="inlineStr">
        <is>
          <t>VV</t>
        </is>
      </c>
      <c r="AU126" s="1" t="inlineStr">
        <is>
          <t>2</t>
        </is>
      </c>
      <c r="AV126" s="2" t="inlineStr">
        <is>
          <t>2</t>
        </is>
      </c>
      <c r="AW126" s="2" t="inlineStr">
        <is>
          <t>True</t>
        </is>
      </c>
      <c r="AX126" s="2" t="inlineStr">
        <is>
          <t>1</t>
        </is>
      </c>
      <c r="AY126" s="1" t="inlineStr">
        <is>
          <t>ROZPOCET</t>
        </is>
      </c>
    </row>
    <row r="127" ht="24" customHeight="1">
      <c r="C127" s="72" t="inlineStr">
        <is>
          <t>2</t>
        </is>
      </c>
      <c r="D127" s="72" t="inlineStr">
        <is>
          <t>K</t>
        </is>
      </c>
      <c r="E127" s="73" t="inlineStr">
        <is>
          <t>998713203.S</t>
        </is>
      </c>
      <c r="F127" s="74" t="inlineStr">
        <is>
          <t>Presun hmôt pre izolácie tepelné v objektoch výšky nad 12 do 24 m</t>
        </is>
      </c>
      <c r="G127" s="75" t="inlineStr">
        <is>
          <t>%</t>
        </is>
      </c>
      <c r="H127" s="100" t="n">
        <v>7.37</v>
      </c>
      <c r="I127" s="77" t="n">
        <v>1.55</v>
      </c>
      <c r="J127" s="77">
        <f>ROUND(I127*H127,2)</f>
        <v/>
      </c>
      <c r="K127" s="78" t="inlineStr">
        <is>
          <t>CENEKON 2026/02</t>
        </is>
      </c>
      <c r="N127" s="46" t="inlineStr">
        <is>
          <t>základná</t>
        </is>
      </c>
      <c r="O127" s="98" t="n">
        <v>0</v>
      </c>
      <c r="P127" s="98">
        <f>O127*H127</f>
        <v/>
      </c>
      <c r="Q127" s="98" t="n">
        <v>0</v>
      </c>
      <c r="R127" s="98">
        <f>Q127*H127</f>
        <v/>
      </c>
      <c r="S127" s="98" t="n">
        <v>0</v>
      </c>
      <c r="T127" s="98">
        <f>S127*H127</f>
        <v/>
      </c>
      <c r="AR127" s="1" t="inlineStr">
        <is>
          <t>4</t>
        </is>
      </c>
      <c r="AT127" s="1" t="inlineStr">
        <is>
          <t>K</t>
        </is>
      </c>
      <c r="AU127" s="1" t="inlineStr">
        <is>
          <t>2</t>
        </is>
      </c>
      <c r="AY127" s="1" t="inlineStr">
        <is>
          <t>ROZPOCET</t>
        </is>
      </c>
      <c r="BE127" s="31">
        <f>IF(N127="základná",J127,0)</f>
        <v/>
      </c>
      <c r="BF127" s="31">
        <f>IF(N127="znížená",J127,0)</f>
        <v/>
      </c>
      <c r="BG127" s="31">
        <f>IF(N127="zákl. prenesená",J127,0)</f>
        <v/>
      </c>
      <c r="BH127" s="31">
        <f>IF(N127="zníž. prenesená",J127,0)</f>
        <v/>
      </c>
      <c r="BI127" s="31">
        <f>IF(N127="nulová",J127,0)</f>
        <v/>
      </c>
      <c r="BJ127" s="1" t="inlineStr">
        <is>
          <t>2</t>
        </is>
      </c>
      <c r="BK127" s="31">
        <f>ROUND(I127*H127,2)</f>
        <v/>
      </c>
      <c r="BL127" s="1" t="inlineStr">
        <is>
          <t>4</t>
        </is>
      </c>
      <c r="BM127" s="1" t="inlineStr">
        <is>
          <t>1349811547</t>
        </is>
      </c>
    </row>
    <row r="128">
      <c r="D128" s="79" t="inlineStr">
        <is>
          <t>VV</t>
        </is>
      </c>
      <c r="F128" s="80" t="inlineStr">
        <is>
          <t>1.55 % zo základne oddielu 713 Izolácie tepelné: 736.58 EUR / 100</t>
        </is>
      </c>
      <c r="H128" s="101" t="n">
        <v>7.37</v>
      </c>
      <c r="AT128" s="1" t="inlineStr">
        <is>
          <t>VV</t>
        </is>
      </c>
      <c r="AU128" s="1" t="inlineStr">
        <is>
          <t>2</t>
        </is>
      </c>
      <c r="AV128" s="2" t="inlineStr">
        <is>
          <t>2</t>
        </is>
      </c>
      <c r="AW128" s="2" t="inlineStr">
        <is>
          <t>True</t>
        </is>
      </c>
      <c r="AX128" s="2" t="inlineStr">
        <is>
          <t>1</t>
        </is>
      </c>
      <c r="AY128" s="1" t="inlineStr">
        <is>
          <t>ROZPOCET</t>
        </is>
      </c>
    </row>
    <row r="129" ht="24" customHeight="1">
      <c r="C129" s="72" t="inlineStr">
        <is>
          <t>3</t>
        </is>
      </c>
      <c r="D129" s="72" t="inlineStr">
        <is>
          <t>K</t>
        </is>
      </c>
      <c r="E129" s="73" t="inlineStr">
        <is>
          <t>998721203.S</t>
        </is>
      </c>
      <c r="F129" s="74" t="inlineStr">
        <is>
          <t>Presun hmôt pre vnútornú kanalizáciu v objektoch výšky nad 12 do 24 m</t>
        </is>
      </c>
      <c r="G129" s="75" t="inlineStr">
        <is>
          <t>%</t>
        </is>
      </c>
      <c r="H129" s="100" t="n">
        <v>12.53</v>
      </c>
      <c r="I129" s="77" t="n">
        <v>1.1</v>
      </c>
      <c r="J129" s="77">
        <f>ROUND(I129*H129,2)</f>
        <v/>
      </c>
      <c r="K129" s="78" t="inlineStr">
        <is>
          <t>CENEKON 2026/02</t>
        </is>
      </c>
      <c r="N129" s="46" t="inlineStr">
        <is>
          <t>základná</t>
        </is>
      </c>
      <c r="O129" s="98" t="n">
        <v>0</v>
      </c>
      <c r="P129" s="98">
        <f>O129*H129</f>
        <v/>
      </c>
      <c r="Q129" s="98" t="n">
        <v>0</v>
      </c>
      <c r="R129" s="98">
        <f>Q129*H129</f>
        <v/>
      </c>
      <c r="S129" s="98" t="n">
        <v>0</v>
      </c>
      <c r="T129" s="98">
        <f>S129*H129</f>
        <v/>
      </c>
      <c r="AR129" s="1" t="inlineStr">
        <is>
          <t>4</t>
        </is>
      </c>
      <c r="AT129" s="1" t="inlineStr">
        <is>
          <t>K</t>
        </is>
      </c>
      <c r="AU129" s="1" t="inlineStr">
        <is>
          <t>2</t>
        </is>
      </c>
      <c r="AY129" s="1" t="inlineStr">
        <is>
          <t>ROZPOCET</t>
        </is>
      </c>
      <c r="BE129" s="31">
        <f>IF(N129="základná",J129,0)</f>
        <v/>
      </c>
      <c r="BF129" s="31">
        <f>IF(N129="znížená",J129,0)</f>
        <v/>
      </c>
      <c r="BG129" s="31">
        <f>IF(N129="zákl. prenesená",J129,0)</f>
        <v/>
      </c>
      <c r="BH129" s="31">
        <f>IF(N129="zníž. prenesená",J129,0)</f>
        <v/>
      </c>
      <c r="BI129" s="31">
        <f>IF(N129="nulová",J129,0)</f>
        <v/>
      </c>
      <c r="BJ129" s="1" t="inlineStr">
        <is>
          <t>2</t>
        </is>
      </c>
      <c r="BK129" s="31">
        <f>ROUND(I129*H129,2)</f>
        <v/>
      </c>
      <c r="BL129" s="1" t="inlineStr">
        <is>
          <t>4</t>
        </is>
      </c>
      <c r="BM129" s="1" t="inlineStr">
        <is>
          <t>95802844</t>
        </is>
      </c>
    </row>
    <row r="130">
      <c r="D130" s="79" t="inlineStr">
        <is>
          <t>VV</t>
        </is>
      </c>
      <c r="F130" s="80" t="inlineStr">
        <is>
          <t>1.1 % zo základne oddielu 721 Vnútorná kanalizácia: 1252.98 EUR / 100</t>
        </is>
      </c>
      <c r="H130" s="101" t="n">
        <v>12.53</v>
      </c>
      <c r="AT130" s="1" t="inlineStr">
        <is>
          <t>VV</t>
        </is>
      </c>
      <c r="AU130" s="1" t="inlineStr">
        <is>
          <t>2</t>
        </is>
      </c>
      <c r="AV130" s="2" t="inlineStr">
        <is>
          <t>2</t>
        </is>
      </c>
      <c r="AW130" s="2" t="inlineStr">
        <is>
          <t>True</t>
        </is>
      </c>
      <c r="AX130" s="2" t="inlineStr">
        <is>
          <t>1</t>
        </is>
      </c>
      <c r="AY130" s="1" t="inlineStr">
        <is>
          <t>ROZPOCET</t>
        </is>
      </c>
    </row>
    <row r="131" ht="25.92" customHeight="1">
      <c r="D131" s="67" t="inlineStr">
        <is>
          <t>D</t>
        </is>
      </c>
      <c r="E131" s="68" t="inlineStr">
        <is>
          <t>PSV</t>
        </is>
      </c>
      <c r="F131" s="68" t="inlineStr">
        <is>
          <t>Práce a dodávky PSV</t>
        </is>
      </c>
      <c r="J131" s="69">
        <f>BK131</f>
        <v/>
      </c>
      <c r="P131" s="98">
        <f>P132+P139+P148</f>
        <v/>
      </c>
      <c r="R131" s="98">
        <f>R132+R139+R148</f>
        <v/>
      </c>
      <c r="T131" s="98">
        <f>T132+T139+T148</f>
        <v/>
      </c>
      <c r="AR131" s="1" t="inlineStr">
        <is>
          <t>2</t>
        </is>
      </c>
      <c r="AT131" s="46" t="inlineStr">
        <is>
          <t>D</t>
        </is>
      </c>
      <c r="AU131" s="46" t="inlineStr">
        <is>
          <t>0</t>
        </is>
      </c>
      <c r="AY131" s="1" t="inlineStr">
        <is>
          <t>ROZPOCET</t>
        </is>
      </c>
      <c r="BK131" s="31">
        <f>BK132+BK139+BK148</f>
        <v/>
      </c>
    </row>
    <row r="132" ht="22.8" customHeight="1">
      <c r="D132" s="67" t="inlineStr">
        <is>
          <t>D</t>
        </is>
      </c>
      <c r="E132" s="70" t="inlineStr">
        <is>
          <t>713</t>
        </is>
      </c>
      <c r="F132" s="70" t="inlineStr">
        <is>
          <t>Izolácie tepelné</t>
        </is>
      </c>
      <c r="J132" s="71">
        <f>BK132</f>
        <v/>
      </c>
      <c r="P132" s="98">
        <f>SUM(P133:P138)</f>
        <v/>
      </c>
      <c r="R132" s="98">
        <f>SUM(R133:R138)</f>
        <v/>
      </c>
      <c r="T132" s="98">
        <f>SUM(T133:T138)</f>
        <v/>
      </c>
      <c r="AR132" s="1" t="inlineStr">
        <is>
          <t>2</t>
        </is>
      </c>
      <c r="AT132" s="46" t="inlineStr">
        <is>
          <t>D</t>
        </is>
      </c>
      <c r="AU132" s="46" t="inlineStr">
        <is>
          <t>1</t>
        </is>
      </c>
      <c r="AY132" s="1" t="inlineStr">
        <is>
          <t>ROZPOCET</t>
        </is>
      </c>
      <c r="BK132" s="31">
        <f>SUM(BK133:BK138)</f>
        <v/>
      </c>
    </row>
    <row r="133" ht="36" customHeight="1">
      <c r="C133" s="72" t="inlineStr">
        <is>
          <t>4</t>
        </is>
      </c>
      <c r="D133" s="72" t="inlineStr">
        <is>
          <t>K</t>
        </is>
      </c>
      <c r="E133" s="73" t="inlineStr">
        <is>
          <t>713411121.S</t>
        </is>
      </c>
      <c r="F133" s="74" t="inlineStr">
        <is>
          <t>Montáž tepelnej izolácie potrubia pásmi s Al fóliou, jednovrstvová - stúpacie potrubia nad strechou a 1 m pod strechou</t>
        </is>
      </c>
      <c r="G133" s="75" t="inlineStr">
        <is>
          <t>m2</t>
        </is>
      </c>
      <c r="H133" s="100" t="n">
        <v>13.57</v>
      </c>
      <c r="I133" s="77" t="n">
        <v>15.22</v>
      </c>
      <c r="J133" s="77">
        <f>ROUND(I133*H133,2)</f>
        <v/>
      </c>
      <c r="K133" s="78" t="inlineStr">
        <is>
          <t>CENEKON 2026/02</t>
        </is>
      </c>
      <c r="N133" s="46" t="inlineStr">
        <is>
          <t>základná</t>
        </is>
      </c>
      <c r="O133" s="98" t="n">
        <v>0</v>
      </c>
      <c r="P133" s="98">
        <f>O133*H133</f>
        <v/>
      </c>
      <c r="Q133" s="98" t="n">
        <v>0.00021</v>
      </c>
      <c r="R133" s="98">
        <f>Q133*H133</f>
        <v/>
      </c>
      <c r="S133" s="98" t="n">
        <v>0</v>
      </c>
      <c r="T133" s="98">
        <f>S133*H133</f>
        <v/>
      </c>
      <c r="AR133" s="1" t="inlineStr">
        <is>
          <t>16</t>
        </is>
      </c>
      <c r="AT133" s="1" t="inlineStr">
        <is>
          <t>K</t>
        </is>
      </c>
      <c r="AU133" s="1" t="inlineStr">
        <is>
          <t>2</t>
        </is>
      </c>
      <c r="AY133" s="1" t="inlineStr">
        <is>
          <t>ROZPOCET</t>
        </is>
      </c>
      <c r="BE133" s="31">
        <f>IF(N133="základná",J133,0)</f>
        <v/>
      </c>
      <c r="BF133" s="31">
        <f>IF(N133="znížená",J133,0)</f>
        <v/>
      </c>
      <c r="BG133" s="31">
        <f>IF(N133="zákl. prenesená",J133,0)</f>
        <v/>
      </c>
      <c r="BH133" s="31">
        <f>IF(N133="zníž. prenesená",J133,0)</f>
        <v/>
      </c>
      <c r="BI133" s="31">
        <f>IF(N133="nulová",J133,0)</f>
        <v/>
      </c>
      <c r="BJ133" s="1" t="inlineStr">
        <is>
          <t>2</t>
        </is>
      </c>
      <c r="BK133" s="31">
        <f>ROUND(I133*H133,2)</f>
        <v/>
      </c>
      <c r="BL133" s="1" t="inlineStr">
        <is>
          <t>16</t>
        </is>
      </c>
      <c r="BM133" s="1" t="inlineStr">
        <is>
          <t>92469771</t>
        </is>
      </c>
    </row>
    <row r="134">
      <c r="D134" s="79" t="inlineStr">
        <is>
          <t>VV</t>
        </is>
      </c>
      <c r="F134" s="80" t="inlineStr">
        <is>
          <t>izolovaná dĺžka na stúpačku: 0,50 nad strechou + 1,00 pod strechou = 1,50 m</t>
        </is>
      </c>
      <c r="AT134" s="1" t="inlineStr">
        <is>
          <t>VV</t>
        </is>
      </c>
      <c r="AU134" s="1" t="inlineStr">
        <is>
          <t>2</t>
        </is>
      </c>
      <c r="AV134" s="2" t="inlineStr">
        <is>
          <t>2</t>
        </is>
      </c>
      <c r="AW134" s="2" t="inlineStr">
        <is>
          <t>True</t>
        </is>
      </c>
      <c r="AX134" s="2" t="inlineStr">
        <is>
          <t>0</t>
        </is>
      </c>
      <c r="AY134" s="1" t="inlineStr">
        <is>
          <t>ROZPOCET</t>
        </is>
      </c>
    </row>
    <row r="135">
      <c r="D135" s="79" t="inlineStr">
        <is>
          <t>VV</t>
        </is>
      </c>
      <c r="F135" s="80" t="inlineStr">
        <is>
          <t>18 stúpačiek x 1,50 = 27,00 m</t>
        </is>
      </c>
      <c r="AT135" s="1" t="inlineStr">
        <is>
          <t>VV</t>
        </is>
      </c>
      <c r="AU135" s="1" t="inlineStr">
        <is>
          <t>2</t>
        </is>
      </c>
      <c r="AV135" s="2" t="inlineStr">
        <is>
          <t>2</t>
        </is>
      </c>
      <c r="AW135" s="2" t="inlineStr">
        <is>
          <t>True</t>
        </is>
      </c>
      <c r="AX135" s="2" t="inlineStr">
        <is>
          <t>0</t>
        </is>
      </c>
      <c r="AY135" s="1" t="inlineStr">
        <is>
          <t>ROZPOCET</t>
        </is>
      </c>
    </row>
    <row r="136">
      <c r="D136" s="79" t="inlineStr">
        <is>
          <t>VV</t>
        </is>
      </c>
      <c r="F136" s="80" t="inlineStr">
        <is>
          <t>povrch DN 160: 27,00 x 3,1416 x 0,160 = 13,57 m2</t>
        </is>
      </c>
      <c r="H136" s="101" t="n">
        <v>13.57</v>
      </c>
      <c r="AT136" s="1" t="inlineStr">
        <is>
          <t>VV</t>
        </is>
      </c>
      <c r="AU136" s="1" t="inlineStr">
        <is>
          <t>2</t>
        </is>
      </c>
      <c r="AV136" s="2" t="inlineStr">
        <is>
          <t>2</t>
        </is>
      </c>
      <c r="AW136" s="2" t="inlineStr">
        <is>
          <t>True</t>
        </is>
      </c>
      <c r="AX136" s="2" t="inlineStr">
        <is>
          <t>1</t>
        </is>
      </c>
      <c r="AY136" s="1" t="inlineStr">
        <is>
          <t>ROZPOCET</t>
        </is>
      </c>
    </row>
    <row r="137" ht="36" customHeight="1">
      <c r="C137" s="82" t="inlineStr">
        <is>
          <t>5</t>
        </is>
      </c>
      <c r="D137" s="82" t="inlineStr">
        <is>
          <t>M</t>
        </is>
      </c>
      <c r="E137" s="83" t="inlineStr">
        <is>
          <t>283320008400.S</t>
        </is>
      </c>
      <c r="F137" s="84" t="inlineStr">
        <is>
          <t>Izolačný samolepiaci pás z kaučukovej peny hr. 19 mm (Hrúbka 19 mm s AL polepom podľa technickej správy vzduchotechniky.)</t>
        </is>
      </c>
      <c r="G137" s="85" t="inlineStr">
        <is>
          <t>m2</t>
        </is>
      </c>
      <c r="H137" s="102" t="n">
        <v>13.57</v>
      </c>
      <c r="I137" s="87" t="n">
        <v>39.06</v>
      </c>
      <c r="J137" s="87">
        <f>ROUND(I137*H137,2)</f>
        <v/>
      </c>
      <c r="K137" s="88" t="inlineStr">
        <is>
          <t>CENEKON 2026/02</t>
        </is>
      </c>
      <c r="N137" s="46" t="inlineStr">
        <is>
          <t>základná</t>
        </is>
      </c>
      <c r="O137" s="98" t="n">
        <v>0</v>
      </c>
      <c r="P137" s="98">
        <f>O137*H137</f>
        <v/>
      </c>
      <c r="Q137" s="98" t="n">
        <v>0.00054</v>
      </c>
      <c r="R137" s="98">
        <f>Q137*H137</f>
        <v/>
      </c>
      <c r="S137" s="98" t="n">
        <v>0</v>
      </c>
      <c r="T137" s="98">
        <f>S137*H137</f>
        <v/>
      </c>
      <c r="AR137" s="1" t="inlineStr">
        <is>
          <t>32</t>
        </is>
      </c>
      <c r="AT137" s="1" t="inlineStr">
        <is>
          <t>M</t>
        </is>
      </c>
      <c r="AU137" s="1" t="inlineStr">
        <is>
          <t>2</t>
        </is>
      </c>
      <c r="AY137" s="1" t="inlineStr">
        <is>
          <t>ROZPOCET</t>
        </is>
      </c>
      <c r="BE137" s="31">
        <f>IF(N137="základná",J137,0)</f>
        <v/>
      </c>
      <c r="BF137" s="31">
        <f>IF(N137="znížená",J137,0)</f>
        <v/>
      </c>
      <c r="BG137" s="31">
        <f>IF(N137="zákl. prenesená",J137,0)</f>
        <v/>
      </c>
      <c r="BH137" s="31">
        <f>IF(N137="zníž. prenesená",J137,0)</f>
        <v/>
      </c>
      <c r="BI137" s="31">
        <f>IF(N137="nulová",J137,0)</f>
        <v/>
      </c>
      <c r="BJ137" s="1" t="inlineStr">
        <is>
          <t>2</t>
        </is>
      </c>
      <c r="BK137" s="31">
        <f>ROUND(I137*H137,2)</f>
        <v/>
      </c>
      <c r="BL137" s="1" t="inlineStr">
        <is>
          <t>16</t>
        </is>
      </c>
      <c r="BM137" s="1" t="inlineStr">
        <is>
          <t>-1797551239</t>
        </is>
      </c>
    </row>
    <row r="138">
      <c r="D138" s="79" t="inlineStr">
        <is>
          <t>VV</t>
        </is>
      </c>
      <c r="F138" s="80" t="inlineStr">
        <is>
          <t>zhodné s montážou izolácie, V-VZT-007 = 13,57</t>
        </is>
      </c>
      <c r="H138" s="101" t="n">
        <v>13.57</v>
      </c>
      <c r="AT138" s="1" t="inlineStr">
        <is>
          <t>VV</t>
        </is>
      </c>
      <c r="AU138" s="1" t="inlineStr">
        <is>
          <t>2</t>
        </is>
      </c>
      <c r="AV138" s="2" t="inlineStr">
        <is>
          <t>2</t>
        </is>
      </c>
      <c r="AW138" s="2" t="inlineStr">
        <is>
          <t>True</t>
        </is>
      </c>
      <c r="AX138" s="2" t="inlineStr">
        <is>
          <t>1</t>
        </is>
      </c>
      <c r="AY138" s="1" t="inlineStr">
        <is>
          <t>ROZPOCET</t>
        </is>
      </c>
    </row>
    <row r="139" ht="22.8" customHeight="1">
      <c r="D139" s="67" t="inlineStr">
        <is>
          <t>D</t>
        </is>
      </c>
      <c r="E139" s="70" t="inlineStr">
        <is>
          <t>721</t>
        </is>
      </c>
      <c r="F139" s="70" t="inlineStr">
        <is>
          <t>Zdravotechnika - vnútorná kanalizácia</t>
        </is>
      </c>
      <c r="J139" s="71">
        <f>BK139</f>
        <v/>
      </c>
      <c r="P139" s="98">
        <f>SUM(P140:P147)</f>
        <v/>
      </c>
      <c r="R139" s="98">
        <f>SUM(R140:R147)</f>
        <v/>
      </c>
      <c r="T139" s="98">
        <f>SUM(T140:T147)</f>
        <v/>
      </c>
      <c r="AR139" s="1" t="inlineStr">
        <is>
          <t>2</t>
        </is>
      </c>
      <c r="AT139" s="46" t="inlineStr">
        <is>
          <t>D</t>
        </is>
      </c>
      <c r="AU139" s="46" t="inlineStr">
        <is>
          <t>1</t>
        </is>
      </c>
      <c r="AY139" s="1" t="inlineStr">
        <is>
          <t>ROZPOCET</t>
        </is>
      </c>
      <c r="BK139" s="31">
        <f>SUM(BK140:BK147)</f>
        <v/>
      </c>
    </row>
    <row r="140" ht="24" customHeight="1">
      <c r="C140" s="72" t="inlineStr">
        <is>
          <t>6</t>
        </is>
      </c>
      <c r="D140" s="72" t="inlineStr">
        <is>
          <t>K</t>
        </is>
      </c>
      <c r="E140" s="73" t="inlineStr">
        <is>
          <t>721175015.S</t>
        </is>
      </c>
      <c r="F140" s="74" t="inlineStr">
        <is>
          <t>Montáž zápachového uzáveru na odvod kondenzátu z päty stúpacieho potrubia</t>
        </is>
      </c>
      <c r="G140" s="75" t="inlineStr">
        <is>
          <t>ks</t>
        </is>
      </c>
      <c r="H140" s="100" t="n">
        <v>18</v>
      </c>
      <c r="I140" s="77" t="n">
        <v>11.1</v>
      </c>
      <c r="J140" s="77">
        <f>ROUND(I140*H140,2)</f>
        <v/>
      </c>
      <c r="K140" s="78" t="inlineStr">
        <is>
          <t>CENEKON 2026/02</t>
        </is>
      </c>
      <c r="N140" s="46" t="inlineStr">
        <is>
          <t>základná</t>
        </is>
      </c>
      <c r="O140" s="98" t="n">
        <v>0</v>
      </c>
      <c r="P140" s="98">
        <f>O140*H140</f>
        <v/>
      </c>
      <c r="Q140" s="98" t="n">
        <v>0</v>
      </c>
      <c r="R140" s="98">
        <f>Q140*H140</f>
        <v/>
      </c>
      <c r="S140" s="98" t="n">
        <v>0</v>
      </c>
      <c r="T140" s="98">
        <f>S140*H140</f>
        <v/>
      </c>
      <c r="AR140" s="1" t="inlineStr">
        <is>
          <t>16</t>
        </is>
      </c>
      <c r="AT140" s="1" t="inlineStr">
        <is>
          <t>K</t>
        </is>
      </c>
      <c r="AU140" s="1" t="inlineStr">
        <is>
          <t>2</t>
        </is>
      </c>
      <c r="AY140" s="1" t="inlineStr">
        <is>
          <t>ROZPOCET</t>
        </is>
      </c>
      <c r="BE140" s="31">
        <f>IF(N140="základná",J140,0)</f>
        <v/>
      </c>
      <c r="BF140" s="31">
        <f>IF(N140="znížená",J140,0)</f>
        <v/>
      </c>
      <c r="BG140" s="31">
        <f>IF(N140="zákl. prenesená",J140,0)</f>
        <v/>
      </c>
      <c r="BH140" s="31">
        <f>IF(N140="zníž. prenesená",J140,0)</f>
        <v/>
      </c>
      <c r="BI140" s="31">
        <f>IF(N140="nulová",J140,0)</f>
        <v/>
      </c>
      <c r="BJ140" s="1" t="inlineStr">
        <is>
          <t>2</t>
        </is>
      </c>
      <c r="BK140" s="31">
        <f>ROUND(I140*H140,2)</f>
        <v/>
      </c>
      <c r="BL140" s="1" t="inlineStr">
        <is>
          <t>16</t>
        </is>
      </c>
      <c r="BM140" s="1" t="inlineStr">
        <is>
          <t>795974409</t>
        </is>
      </c>
    </row>
    <row r="141">
      <c r="D141" s="79" t="inlineStr">
        <is>
          <t>VV</t>
        </is>
      </c>
      <c r="F141" s="80" t="inlineStr">
        <is>
          <t>1 ks na každú z 18 stúpačiek</t>
        </is>
      </c>
      <c r="H141" s="101" t="n">
        <v>18</v>
      </c>
      <c r="AT141" s="1" t="inlineStr">
        <is>
          <t>VV</t>
        </is>
      </c>
      <c r="AU141" s="1" t="inlineStr">
        <is>
          <t>2</t>
        </is>
      </c>
      <c r="AV141" s="2" t="inlineStr">
        <is>
          <t>2</t>
        </is>
      </c>
      <c r="AW141" s="2" t="inlineStr">
        <is>
          <t>True</t>
        </is>
      </c>
      <c r="AX141" s="2" t="inlineStr">
        <is>
          <t>1</t>
        </is>
      </c>
      <c r="AY141" s="1" t="inlineStr">
        <is>
          <t>ROZPOCET</t>
        </is>
      </c>
    </row>
    <row r="142" ht="24" customHeight="1">
      <c r="C142" s="82" t="inlineStr">
        <is>
          <t>7</t>
        </is>
      </c>
      <c r="D142" s="82" t="inlineStr">
        <is>
          <t>M</t>
        </is>
      </c>
      <c r="E142" s="83" t="inlineStr">
        <is>
          <t>551620015300.S</t>
        </is>
      </c>
      <c r="F142" s="84" t="inlineStr">
        <is>
          <t>Zápachová uzávierka kondenzačná DN 40 pre vetranie a klimatizáciu</t>
        </is>
      </c>
      <c r="G142" s="85" t="inlineStr">
        <is>
          <t>ks</t>
        </is>
      </c>
      <c r="H142" s="102" t="n">
        <v>18</v>
      </c>
      <c r="I142" s="87" t="n">
        <v>46.03</v>
      </c>
      <c r="J142" s="87">
        <f>ROUND(I142*H142,2)</f>
        <v/>
      </c>
      <c r="K142" s="88" t="inlineStr">
        <is>
          <t>CENEKON 2026/02</t>
        </is>
      </c>
      <c r="N142" s="46" t="inlineStr">
        <is>
          <t>základná</t>
        </is>
      </c>
      <c r="O142" s="98" t="n">
        <v>0</v>
      </c>
      <c r="P142" s="98">
        <f>O142*H142</f>
        <v/>
      </c>
      <c r="Q142" s="98" t="n">
        <v>0.00023</v>
      </c>
      <c r="R142" s="98">
        <f>Q142*H142</f>
        <v/>
      </c>
      <c r="S142" s="98" t="n">
        <v>0</v>
      </c>
      <c r="T142" s="98">
        <f>S142*H142</f>
        <v/>
      </c>
      <c r="AR142" s="1" t="inlineStr">
        <is>
          <t>32</t>
        </is>
      </c>
      <c r="AT142" s="1" t="inlineStr">
        <is>
          <t>M</t>
        </is>
      </c>
      <c r="AU142" s="1" t="inlineStr">
        <is>
          <t>2</t>
        </is>
      </c>
      <c r="AY142" s="1" t="inlineStr">
        <is>
          <t>ROZPOCET</t>
        </is>
      </c>
      <c r="BE142" s="31">
        <f>IF(N142="základná",J142,0)</f>
        <v/>
      </c>
      <c r="BF142" s="31">
        <f>IF(N142="znížená",J142,0)</f>
        <v/>
      </c>
      <c r="BG142" s="31">
        <f>IF(N142="zákl. prenesená",J142,0)</f>
        <v/>
      </c>
      <c r="BH142" s="31">
        <f>IF(N142="zníž. prenesená",J142,0)</f>
        <v/>
      </c>
      <c r="BI142" s="31">
        <f>IF(N142="nulová",J142,0)</f>
        <v/>
      </c>
      <c r="BJ142" s="1" t="inlineStr">
        <is>
          <t>2</t>
        </is>
      </c>
      <c r="BK142" s="31">
        <f>ROUND(I142*H142,2)</f>
        <v/>
      </c>
      <c r="BL142" s="1" t="inlineStr">
        <is>
          <t>16</t>
        </is>
      </c>
      <c r="BM142" s="1" t="inlineStr">
        <is>
          <t>664918079</t>
        </is>
      </c>
    </row>
    <row r="143">
      <c r="D143" s="79" t="inlineStr">
        <is>
          <t>VV</t>
        </is>
      </c>
      <c r="F143" s="80" t="inlineStr">
        <is>
          <t>1 ks na každú z 18 stúpačiek</t>
        </is>
      </c>
      <c r="H143" s="101" t="n">
        <v>18</v>
      </c>
      <c r="AT143" s="1" t="inlineStr">
        <is>
          <t>VV</t>
        </is>
      </c>
      <c r="AU143" s="1" t="inlineStr">
        <is>
          <t>2</t>
        </is>
      </c>
      <c r="AV143" s="2" t="inlineStr">
        <is>
          <t>2</t>
        </is>
      </c>
      <c r="AW143" s="2" t="inlineStr">
        <is>
          <t>True</t>
        </is>
      </c>
      <c r="AX143" s="2" t="inlineStr">
        <is>
          <t>1</t>
        </is>
      </c>
      <c r="AY143" s="1" t="inlineStr">
        <is>
          <t>ROZPOCET</t>
        </is>
      </c>
    </row>
    <row r="144" ht="24" customHeight="1">
      <c r="C144" s="72" t="inlineStr">
        <is>
          <t>8</t>
        </is>
      </c>
      <c r="D144" s="72" t="inlineStr">
        <is>
          <t>K</t>
        </is>
      </c>
      <c r="E144" s="73" t="inlineStr">
        <is>
          <t>721175006.S</t>
        </is>
      </c>
      <c r="F144" s="74" t="inlineStr">
        <is>
          <t>Montáž PVC potrubia na odvod kondenzátu D 20 mm - pripojenie zápachových uzávierok do kanalizácie</t>
        </is>
      </c>
      <c r="G144" s="75" t="inlineStr">
        <is>
          <t>m</t>
        </is>
      </c>
      <c r="H144" s="100" t="n">
        <v>36</v>
      </c>
      <c r="I144" s="77" t="n">
        <v>4.99</v>
      </c>
      <c r="J144" s="77">
        <f>ROUND(I144*H144,2)</f>
        <v/>
      </c>
      <c r="K144" s="78" t="inlineStr">
        <is>
          <t>CENEKON 2026/02</t>
        </is>
      </c>
      <c r="N144" s="46" t="inlineStr">
        <is>
          <t>základná</t>
        </is>
      </c>
      <c r="O144" s="98" t="n">
        <v>0</v>
      </c>
      <c r="P144" s="98">
        <f>O144*H144</f>
        <v/>
      </c>
      <c r="Q144" s="98" t="n">
        <v>0</v>
      </c>
      <c r="R144" s="98">
        <f>Q144*H144</f>
        <v/>
      </c>
      <c r="S144" s="98" t="n">
        <v>0</v>
      </c>
      <c r="T144" s="98">
        <f>S144*H144</f>
        <v/>
      </c>
      <c r="AR144" s="1" t="inlineStr">
        <is>
          <t>16</t>
        </is>
      </c>
      <c r="AT144" s="1" t="inlineStr">
        <is>
          <t>K</t>
        </is>
      </c>
      <c r="AU144" s="1" t="inlineStr">
        <is>
          <t>2</t>
        </is>
      </c>
      <c r="AY144" s="1" t="inlineStr">
        <is>
          <t>ROZPOCET</t>
        </is>
      </c>
      <c r="BE144" s="31">
        <f>IF(N144="základná",J144,0)</f>
        <v/>
      </c>
      <c r="BF144" s="31">
        <f>IF(N144="znížená",J144,0)</f>
        <v/>
      </c>
      <c r="BG144" s="31">
        <f>IF(N144="zákl. prenesená",J144,0)</f>
        <v/>
      </c>
      <c r="BH144" s="31">
        <f>IF(N144="zníž. prenesená",J144,0)</f>
        <v/>
      </c>
      <c r="BI144" s="31">
        <f>IF(N144="nulová",J144,0)</f>
        <v/>
      </c>
      <c r="BJ144" s="1" t="inlineStr">
        <is>
          <t>2</t>
        </is>
      </c>
      <c r="BK144" s="31">
        <f>ROUND(I144*H144,2)</f>
        <v/>
      </c>
      <c r="BL144" s="1" t="inlineStr">
        <is>
          <t>16</t>
        </is>
      </c>
      <c r="BM144" s="1" t="inlineStr">
        <is>
          <t>163076595</t>
        </is>
      </c>
    </row>
    <row r="145">
      <c r="D145" s="79" t="inlineStr">
        <is>
          <t>VV</t>
        </is>
      </c>
      <c r="F145" s="80" t="inlineStr">
        <is>
          <t>18 zápachových uzávierok x 2,00 m k najbližšiemu zvodu kanalizácie = 36,00 m</t>
        </is>
      </c>
      <c r="H145" s="101" t="n">
        <v>36</v>
      </c>
      <c r="AT145" s="1" t="inlineStr">
        <is>
          <t>VV</t>
        </is>
      </c>
      <c r="AU145" s="1" t="inlineStr">
        <is>
          <t>2</t>
        </is>
      </c>
      <c r="AV145" s="2" t="inlineStr">
        <is>
          <t>2</t>
        </is>
      </c>
      <c r="AW145" s="2" t="inlineStr">
        <is>
          <t>True</t>
        </is>
      </c>
      <c r="AX145" s="2" t="inlineStr">
        <is>
          <t>1</t>
        </is>
      </c>
      <c r="AY145" s="1" t="inlineStr">
        <is>
          <t>ROZPOCET</t>
        </is>
      </c>
    </row>
    <row r="146" ht="24" customHeight="1">
      <c r="C146" s="82" t="inlineStr">
        <is>
          <t>9</t>
        </is>
      </c>
      <c r="D146" s="82" t="inlineStr">
        <is>
          <t>M</t>
        </is>
      </c>
      <c r="E146" s="83" t="inlineStr">
        <is>
          <t>286120017030.S</t>
        </is>
      </c>
      <c r="F146" s="84" t="inlineStr">
        <is>
          <t>Hadica PVC pre odvod kondenzátu D 20 mm - pripojenie zápachových uzávierok</t>
        </is>
      </c>
      <c r="G146" s="85" t="inlineStr">
        <is>
          <t>m</t>
        </is>
      </c>
      <c r="H146" s="102" t="n">
        <v>36</v>
      </c>
      <c r="I146" s="87" t="n">
        <v>1.25</v>
      </c>
      <c r="J146" s="87">
        <f>ROUND(I146*H146,2)</f>
        <v/>
      </c>
      <c r="K146" s="88" t="inlineStr">
        <is>
          <t>CENEKON 2026/02</t>
        </is>
      </c>
      <c r="N146" s="46" t="inlineStr">
        <is>
          <t>základná</t>
        </is>
      </c>
      <c r="O146" s="98" t="n">
        <v>0</v>
      </c>
      <c r="P146" s="98">
        <f>O146*H146</f>
        <v/>
      </c>
      <c r="Q146" s="98" t="n">
        <v>0.00012</v>
      </c>
      <c r="R146" s="98">
        <f>Q146*H146</f>
        <v/>
      </c>
      <c r="S146" s="98" t="n">
        <v>0</v>
      </c>
      <c r="T146" s="98">
        <f>S146*H146</f>
        <v/>
      </c>
      <c r="AR146" s="1" t="inlineStr">
        <is>
          <t>32</t>
        </is>
      </c>
      <c r="AT146" s="1" t="inlineStr">
        <is>
          <t>M</t>
        </is>
      </c>
      <c r="AU146" s="1" t="inlineStr">
        <is>
          <t>2</t>
        </is>
      </c>
      <c r="AY146" s="1" t="inlineStr">
        <is>
          <t>ROZPOCET</t>
        </is>
      </c>
      <c r="BE146" s="31">
        <f>IF(N146="základná",J146,0)</f>
        <v/>
      </c>
      <c r="BF146" s="31">
        <f>IF(N146="znížená",J146,0)</f>
        <v/>
      </c>
      <c r="BG146" s="31">
        <f>IF(N146="zákl. prenesená",J146,0)</f>
        <v/>
      </c>
      <c r="BH146" s="31">
        <f>IF(N146="zníž. prenesená",J146,0)</f>
        <v/>
      </c>
      <c r="BI146" s="31">
        <f>IF(N146="nulová",J146,0)</f>
        <v/>
      </c>
      <c r="BJ146" s="1" t="inlineStr">
        <is>
          <t>2</t>
        </is>
      </c>
      <c r="BK146" s="31">
        <f>ROUND(I146*H146,2)</f>
        <v/>
      </c>
      <c r="BL146" s="1" t="inlineStr">
        <is>
          <t>16</t>
        </is>
      </c>
      <c r="BM146" s="1" t="inlineStr">
        <is>
          <t>-1334540072</t>
        </is>
      </c>
    </row>
    <row r="147">
      <c r="D147" s="79" t="inlineStr">
        <is>
          <t>VV</t>
        </is>
      </c>
      <c r="F147" s="80" t="inlineStr">
        <is>
          <t>dodávka k montážnej položke = 36,00 m</t>
        </is>
      </c>
      <c r="H147" s="101" t="n">
        <v>36</v>
      </c>
      <c r="AT147" s="1" t="inlineStr">
        <is>
          <t>VV</t>
        </is>
      </c>
      <c r="AU147" s="1" t="inlineStr">
        <is>
          <t>2</t>
        </is>
      </c>
      <c r="AV147" s="2" t="inlineStr">
        <is>
          <t>2</t>
        </is>
      </c>
      <c r="AW147" s="2" t="inlineStr">
        <is>
          <t>True</t>
        </is>
      </c>
      <c r="AX147" s="2" t="inlineStr">
        <is>
          <t>1</t>
        </is>
      </c>
      <c r="AY147" s="1" t="inlineStr">
        <is>
          <t>ROZPOCET</t>
        </is>
      </c>
    </row>
    <row r="148" ht="22.8" customHeight="1">
      <c r="D148" s="67" t="inlineStr">
        <is>
          <t>D</t>
        </is>
      </c>
      <c r="E148" s="70" t="inlineStr">
        <is>
          <t>769</t>
        </is>
      </c>
      <c r="F148" s="70" t="inlineStr">
        <is>
          <t>Diel 769</t>
        </is>
      </c>
      <c r="J148" s="71">
        <f>BK148</f>
        <v/>
      </c>
      <c r="P148" s="98">
        <f>SUM(P149:P200)</f>
        <v/>
      </c>
      <c r="R148" s="98">
        <f>SUM(R149:R200)</f>
        <v/>
      </c>
      <c r="T148" s="98">
        <f>SUM(T149:T200)</f>
        <v/>
      </c>
      <c r="AR148" s="1" t="inlineStr">
        <is>
          <t>2</t>
        </is>
      </c>
      <c r="AT148" s="46" t="inlineStr">
        <is>
          <t>D</t>
        </is>
      </c>
      <c r="AU148" s="46" t="inlineStr">
        <is>
          <t>1</t>
        </is>
      </c>
      <c r="AY148" s="1" t="inlineStr">
        <is>
          <t>ROZPOCET</t>
        </is>
      </c>
      <c r="BK148" s="31">
        <f>SUM(BK149:BK200)</f>
        <v/>
      </c>
    </row>
    <row r="149" ht="24" customHeight="1">
      <c r="C149" s="72" t="inlineStr">
        <is>
          <t>10</t>
        </is>
      </c>
      <c r="D149" s="72" t="inlineStr">
        <is>
          <t>K</t>
        </is>
      </c>
      <c r="E149" s="73" t="inlineStr">
        <is>
          <t>769011010.S</t>
        </is>
      </c>
      <c r="F149" s="74" t="inlineStr">
        <is>
          <t>Montáž nástenného odsávacieho ventilátora VENT1 veľkosť 150 na stenu vrátane zapojenia na potrubie</t>
        </is>
      </c>
      <c r="G149" s="75" t="inlineStr">
        <is>
          <t>ks</t>
        </is>
      </c>
      <c r="H149" s="100" t="n">
        <v>27</v>
      </c>
      <c r="I149" s="77" t="n">
        <v>13.2</v>
      </c>
      <c r="J149" s="77">
        <f>ROUND(I149*H149,2)</f>
        <v/>
      </c>
      <c r="K149" s="78" t="inlineStr">
        <is>
          <t>CENEKON 2026/02</t>
        </is>
      </c>
      <c r="N149" s="46" t="inlineStr">
        <is>
          <t>základná</t>
        </is>
      </c>
      <c r="O149" s="98" t="n">
        <v>0</v>
      </c>
      <c r="P149" s="98">
        <f>O149*H149</f>
        <v/>
      </c>
      <c r="Q149" s="98" t="n">
        <v>0</v>
      </c>
      <c r="R149" s="98">
        <f>Q149*H149</f>
        <v/>
      </c>
      <c r="S149" s="98" t="n">
        <v>0</v>
      </c>
      <c r="T149" s="98">
        <f>S149*H149</f>
        <v/>
      </c>
      <c r="AR149" s="1" t="inlineStr">
        <is>
          <t>16</t>
        </is>
      </c>
      <c r="AT149" s="1" t="inlineStr">
        <is>
          <t>K</t>
        </is>
      </c>
      <c r="AU149" s="1" t="inlineStr">
        <is>
          <t>2</t>
        </is>
      </c>
      <c r="AY149" s="1" t="inlineStr">
        <is>
          <t>ROZPOCET</t>
        </is>
      </c>
      <c r="BE149" s="31">
        <f>IF(N149="základná",J149,0)</f>
        <v/>
      </c>
      <c r="BF149" s="31">
        <f>IF(N149="znížená",J149,0)</f>
        <v/>
      </c>
      <c r="BG149" s="31">
        <f>IF(N149="zákl. prenesená",J149,0)</f>
        <v/>
      </c>
      <c r="BH149" s="31">
        <f>IF(N149="zníž. prenesená",J149,0)</f>
        <v/>
      </c>
      <c r="BI149" s="31">
        <f>IF(N149="nulová",J149,0)</f>
        <v/>
      </c>
      <c r="BJ149" s="1" t="inlineStr">
        <is>
          <t>2</t>
        </is>
      </c>
      <c r="BK149" s="31">
        <f>ROUND(I149*H149,2)</f>
        <v/>
      </c>
      <c r="BL149" s="1" t="inlineStr">
        <is>
          <t>16</t>
        </is>
      </c>
      <c r="BM149" s="1" t="inlineStr">
        <is>
          <t>-274052602</t>
        </is>
      </c>
    </row>
    <row r="150">
      <c r="D150" s="79" t="inlineStr">
        <is>
          <t>VV</t>
        </is>
      </c>
      <c r="F150" s="80" t="inlineStr">
        <is>
          <t>9 bytov x 3 podlažia (2.NP, 3.NP, 4.NP) = 27</t>
        </is>
      </c>
      <c r="H150" s="101" t="n">
        <v>27</v>
      </c>
      <c r="AT150" s="1" t="inlineStr">
        <is>
          <t>VV</t>
        </is>
      </c>
      <c r="AU150" s="1" t="inlineStr">
        <is>
          <t>2</t>
        </is>
      </c>
      <c r="AV150" s="2" t="inlineStr">
        <is>
          <t>2</t>
        </is>
      </c>
      <c r="AW150" s="2" t="inlineStr">
        <is>
          <t>True</t>
        </is>
      </c>
      <c r="AX150" s="2" t="inlineStr">
        <is>
          <t>1</t>
        </is>
      </c>
      <c r="AY150" s="1" t="inlineStr">
        <is>
          <t>ROZPOCET</t>
        </is>
      </c>
    </row>
    <row r="151" ht="60" customHeight="1">
      <c r="C151" s="82" t="inlineStr">
        <is>
          <t>11</t>
        </is>
      </c>
      <c r="D151" s="82" t="inlineStr">
        <is>
          <t>M</t>
        </is>
      </c>
      <c r="E151" s="83" t="inlineStr">
        <is>
          <t>429110001100.S</t>
        </is>
      </c>
      <c r="F151" s="84" t="inlineStr">
        <is>
          <t>Ventilátor VENT1 - malý axiálny tichý s časovým dobehom, prietok 120 až 239 m3/h (požadovaných 140 m3/h), 230 V/1f/50 Hz (Parametre podľa legendy výkresov: Q = 140 m3/h, príkon 15 W, spätná klapka, ovládanie od svetla s dobehom.)</t>
        </is>
      </c>
      <c r="G151" s="85" t="inlineStr">
        <is>
          <t>ks</t>
        </is>
      </c>
      <c r="H151" s="102" t="n">
        <v>27</v>
      </c>
      <c r="I151" s="87" t="n">
        <v>175.1</v>
      </c>
      <c r="J151" s="87">
        <f>ROUND(I151*H151,2)</f>
        <v/>
      </c>
      <c r="K151" s="88" t="inlineStr">
        <is>
          <t>CENEKON 2026/02</t>
        </is>
      </c>
      <c r="N151" s="46" t="inlineStr">
        <is>
          <t>základná</t>
        </is>
      </c>
      <c r="O151" s="98" t="n">
        <v>0</v>
      </c>
      <c r="P151" s="98">
        <f>O151*H151</f>
        <v/>
      </c>
      <c r="Q151" s="98" t="n">
        <v>0.00077</v>
      </c>
      <c r="R151" s="98">
        <f>Q151*H151</f>
        <v/>
      </c>
      <c r="S151" s="98" t="n">
        <v>0</v>
      </c>
      <c r="T151" s="98">
        <f>S151*H151</f>
        <v/>
      </c>
      <c r="AR151" s="1" t="inlineStr">
        <is>
          <t>32</t>
        </is>
      </c>
      <c r="AT151" s="1" t="inlineStr">
        <is>
          <t>M</t>
        </is>
      </c>
      <c r="AU151" s="1" t="inlineStr">
        <is>
          <t>2</t>
        </is>
      </c>
      <c r="AY151" s="1" t="inlineStr">
        <is>
          <t>ROZPOCET</t>
        </is>
      </c>
      <c r="BE151" s="31">
        <f>IF(N151="základná",J151,0)</f>
        <v/>
      </c>
      <c r="BF151" s="31">
        <f>IF(N151="znížená",J151,0)</f>
        <v/>
      </c>
      <c r="BG151" s="31">
        <f>IF(N151="zákl. prenesená",J151,0)</f>
        <v/>
      </c>
      <c r="BH151" s="31">
        <f>IF(N151="zníž. prenesená",J151,0)</f>
        <v/>
      </c>
      <c r="BI151" s="31">
        <f>IF(N151="nulová",J151,0)</f>
        <v/>
      </c>
      <c r="BJ151" s="1" t="inlineStr">
        <is>
          <t>2</t>
        </is>
      </c>
      <c r="BK151" s="31">
        <f>ROUND(I151*H151,2)</f>
        <v/>
      </c>
      <c r="BL151" s="1" t="inlineStr">
        <is>
          <t>16</t>
        </is>
      </c>
      <c r="BM151" s="1" t="inlineStr">
        <is>
          <t>547593154</t>
        </is>
      </c>
    </row>
    <row r="152">
      <c r="D152" s="79" t="inlineStr">
        <is>
          <t>VV</t>
        </is>
      </c>
      <c r="F152" s="80" t="inlineStr">
        <is>
          <t>9 bytov x 3 podlažia = 27</t>
        </is>
      </c>
      <c r="H152" s="101" t="n">
        <v>27</v>
      </c>
      <c r="AT152" s="1" t="inlineStr">
        <is>
          <t>VV</t>
        </is>
      </c>
      <c r="AU152" s="1" t="inlineStr">
        <is>
          <t>2</t>
        </is>
      </c>
      <c r="AV152" s="2" t="inlineStr">
        <is>
          <t>2</t>
        </is>
      </c>
      <c r="AW152" s="2" t="inlineStr">
        <is>
          <t>True</t>
        </is>
      </c>
      <c r="AX152" s="2" t="inlineStr">
        <is>
          <t>1</t>
        </is>
      </c>
      <c r="AY152" s="1" t="inlineStr">
        <is>
          <t>ROZPOCET</t>
        </is>
      </c>
    </row>
    <row r="153" ht="24" customHeight="1">
      <c r="C153" s="72" t="inlineStr">
        <is>
          <t>12</t>
        </is>
      </c>
      <c r="D153" s="72" t="inlineStr">
        <is>
          <t>K</t>
        </is>
      </c>
      <c r="E153" s="73" t="inlineStr">
        <is>
          <t>769011005.S</t>
        </is>
      </c>
      <c r="F153" s="74" t="inlineStr">
        <is>
          <t>Montáž nástenného odsávacieho ventilátora VENT2 veľkosť 120 na stenu vrátane zapojenia na potrubie</t>
        </is>
      </c>
      <c r="G153" s="75" t="inlineStr">
        <is>
          <t>ks</t>
        </is>
      </c>
      <c r="H153" s="100" t="n">
        <v>20</v>
      </c>
      <c r="I153" s="77" t="n">
        <v>10.36</v>
      </c>
      <c r="J153" s="77">
        <f>ROUND(I153*H153,2)</f>
        <v/>
      </c>
      <c r="K153" s="78" t="inlineStr">
        <is>
          <t>CENEKON 2026/02</t>
        </is>
      </c>
      <c r="N153" s="46" t="inlineStr">
        <is>
          <t>základná</t>
        </is>
      </c>
      <c r="O153" s="98" t="n">
        <v>0</v>
      </c>
      <c r="P153" s="98">
        <f>O153*H153</f>
        <v/>
      </c>
      <c r="Q153" s="98" t="n">
        <v>0</v>
      </c>
      <c r="R153" s="98">
        <f>Q153*H153</f>
        <v/>
      </c>
      <c r="S153" s="98" t="n">
        <v>0</v>
      </c>
      <c r="T153" s="98">
        <f>S153*H153</f>
        <v/>
      </c>
      <c r="AR153" s="1" t="inlineStr">
        <is>
          <t>16</t>
        </is>
      </c>
      <c r="AT153" s="1" t="inlineStr">
        <is>
          <t>K</t>
        </is>
      </c>
      <c r="AU153" s="1" t="inlineStr">
        <is>
          <t>2</t>
        </is>
      </c>
      <c r="AY153" s="1" t="inlineStr">
        <is>
          <t>ROZPOCET</t>
        </is>
      </c>
      <c r="BE153" s="31">
        <f>IF(N153="základná",J153,0)</f>
        <v/>
      </c>
      <c r="BF153" s="31">
        <f>IF(N153="znížená",J153,0)</f>
        <v/>
      </c>
      <c r="BG153" s="31">
        <f>IF(N153="zákl. prenesená",J153,0)</f>
        <v/>
      </c>
      <c r="BH153" s="31">
        <f>IF(N153="zníž. prenesená",J153,0)</f>
        <v/>
      </c>
      <c r="BI153" s="31">
        <f>IF(N153="nulová",J153,0)</f>
        <v/>
      </c>
      <c r="BJ153" s="1" t="inlineStr">
        <is>
          <t>2</t>
        </is>
      </c>
      <c r="BK153" s="31">
        <f>ROUND(I153*H153,2)</f>
        <v/>
      </c>
      <c r="BL153" s="1" t="inlineStr">
        <is>
          <t>16</t>
        </is>
      </c>
      <c r="BM153" s="1" t="inlineStr">
        <is>
          <t>-224468707</t>
        </is>
      </c>
    </row>
    <row r="154">
      <c r="D154" s="79" t="inlineStr">
        <is>
          <t>VV</t>
        </is>
      </c>
      <c r="F154" s="80" t="inlineStr">
        <is>
          <t>hygienické miestnosti nebytových priestorov na 1.NP = 20</t>
        </is>
      </c>
      <c r="H154" s="101" t="n">
        <v>20</v>
      </c>
      <c r="AT154" s="1" t="inlineStr">
        <is>
          <t>VV</t>
        </is>
      </c>
      <c r="AU154" s="1" t="inlineStr">
        <is>
          <t>2</t>
        </is>
      </c>
      <c r="AV154" s="2" t="inlineStr">
        <is>
          <t>2</t>
        </is>
      </c>
      <c r="AW154" s="2" t="inlineStr">
        <is>
          <t>True</t>
        </is>
      </c>
      <c r="AX154" s="2" t="inlineStr">
        <is>
          <t>1</t>
        </is>
      </c>
      <c r="AY154" s="1" t="inlineStr">
        <is>
          <t>ROZPOCET</t>
        </is>
      </c>
    </row>
    <row r="155" ht="60" customHeight="1">
      <c r="C155" s="82" t="inlineStr">
        <is>
          <t>13</t>
        </is>
      </c>
      <c r="D155" s="82" t="inlineStr">
        <is>
          <t>M</t>
        </is>
      </c>
      <c r="E155" s="83" t="inlineStr">
        <is>
          <t>429110000100.S</t>
        </is>
      </c>
      <c r="F155" s="84" t="inlineStr">
        <is>
          <t>Ventilátor VENT2 - malý axiálny tichý s časovým dobehom, prietok do 119 m3/h (požadovaných 90 m3/h), 230 V/1f/50 Hz (Parametre podľa legendy výkresov: Q = 90 m3/h, príkon 14 W, spätná klapka, ovládanie od svetla s dobehom.)</t>
        </is>
      </c>
      <c r="G155" s="85" t="inlineStr">
        <is>
          <t>ks</t>
        </is>
      </c>
      <c r="H155" s="102" t="n">
        <v>20</v>
      </c>
      <c r="I155" s="87" t="n">
        <v>176.07</v>
      </c>
      <c r="J155" s="87">
        <f>ROUND(I155*H155,2)</f>
        <v/>
      </c>
      <c r="K155" s="88" t="inlineStr">
        <is>
          <t>CENEKON 2026/02</t>
        </is>
      </c>
      <c r="N155" s="46" t="inlineStr">
        <is>
          <t>základná</t>
        </is>
      </c>
      <c r="O155" s="98" t="n">
        <v>0</v>
      </c>
      <c r="P155" s="98">
        <f>O155*H155</f>
        <v/>
      </c>
      <c r="Q155" s="98" t="n">
        <v>0.00057</v>
      </c>
      <c r="R155" s="98">
        <f>Q155*H155</f>
        <v/>
      </c>
      <c r="S155" s="98" t="n">
        <v>0</v>
      </c>
      <c r="T155" s="98">
        <f>S155*H155</f>
        <v/>
      </c>
      <c r="AR155" s="1" t="inlineStr">
        <is>
          <t>32</t>
        </is>
      </c>
      <c r="AT155" s="1" t="inlineStr">
        <is>
          <t>M</t>
        </is>
      </c>
      <c r="AU155" s="1" t="inlineStr">
        <is>
          <t>2</t>
        </is>
      </c>
      <c r="AY155" s="1" t="inlineStr">
        <is>
          <t>ROZPOCET</t>
        </is>
      </c>
      <c r="BE155" s="31">
        <f>IF(N155="základná",J155,0)</f>
        <v/>
      </c>
      <c r="BF155" s="31">
        <f>IF(N155="znížená",J155,0)</f>
        <v/>
      </c>
      <c r="BG155" s="31">
        <f>IF(N155="zákl. prenesená",J155,0)</f>
        <v/>
      </c>
      <c r="BH155" s="31">
        <f>IF(N155="zníž. prenesená",J155,0)</f>
        <v/>
      </c>
      <c r="BI155" s="31">
        <f>IF(N155="nulová",J155,0)</f>
        <v/>
      </c>
      <c r="BJ155" s="1" t="inlineStr">
        <is>
          <t>2</t>
        </is>
      </c>
      <c r="BK155" s="31">
        <f>ROUND(I155*H155,2)</f>
        <v/>
      </c>
      <c r="BL155" s="1" t="inlineStr">
        <is>
          <t>16</t>
        </is>
      </c>
      <c r="BM155" s="1" t="inlineStr">
        <is>
          <t>-1896767308</t>
        </is>
      </c>
    </row>
    <row r="156">
      <c r="D156" s="79" t="inlineStr">
        <is>
          <t>VV</t>
        </is>
      </c>
      <c r="F156" s="80" t="inlineStr">
        <is>
          <t>hygienické miestnosti nebytových priestorov na 1.NP = 20</t>
        </is>
      </c>
      <c r="H156" s="101" t="n">
        <v>20</v>
      </c>
      <c r="AT156" s="1" t="inlineStr">
        <is>
          <t>VV</t>
        </is>
      </c>
      <c r="AU156" s="1" t="inlineStr">
        <is>
          <t>2</t>
        </is>
      </c>
      <c r="AV156" s="2" t="inlineStr">
        <is>
          <t>2</t>
        </is>
      </c>
      <c r="AW156" s="2" t="inlineStr">
        <is>
          <t>True</t>
        </is>
      </c>
      <c r="AX156" s="2" t="inlineStr">
        <is>
          <t>1</t>
        </is>
      </c>
      <c r="AY156" s="1" t="inlineStr">
        <is>
          <t>ROZPOCET</t>
        </is>
      </c>
    </row>
    <row r="157" ht="24" customHeight="1">
      <c r="C157" s="72" t="inlineStr">
        <is>
          <t>14</t>
        </is>
      </c>
      <c r="D157" s="72" t="inlineStr">
        <is>
          <t>K</t>
        </is>
      </c>
      <c r="E157" s="73" t="inlineStr">
        <is>
          <t>769021006.S</t>
        </is>
      </c>
      <c r="F157" s="74" t="inlineStr">
        <is>
          <t>Montáž kruhového potrubia spiro DN 160</t>
        </is>
      </c>
      <c r="G157" s="75" t="inlineStr">
        <is>
          <t>m</t>
        </is>
      </c>
      <c r="H157" s="100" t="n">
        <v>216.82</v>
      </c>
      <c r="I157" s="77" t="n">
        <v>6.55</v>
      </c>
      <c r="J157" s="77">
        <f>ROUND(I157*H157,2)</f>
        <v/>
      </c>
      <c r="K157" s="78" t="inlineStr">
        <is>
          <t>CENEKON 2026/02</t>
        </is>
      </c>
      <c r="N157" s="46" t="inlineStr">
        <is>
          <t>základná</t>
        </is>
      </c>
      <c r="O157" s="98" t="n">
        <v>0</v>
      </c>
      <c r="P157" s="98">
        <f>O157*H157</f>
        <v/>
      </c>
      <c r="Q157" s="98" t="n">
        <v>0</v>
      </c>
      <c r="R157" s="98">
        <f>Q157*H157</f>
        <v/>
      </c>
      <c r="S157" s="98" t="n">
        <v>0</v>
      </c>
      <c r="T157" s="98">
        <f>S157*H157</f>
        <v/>
      </c>
      <c r="AR157" s="1" t="inlineStr">
        <is>
          <t>16</t>
        </is>
      </c>
      <c r="AT157" s="1" t="inlineStr">
        <is>
          <t>K</t>
        </is>
      </c>
      <c r="AU157" s="1" t="inlineStr">
        <is>
          <t>2</t>
        </is>
      </c>
      <c r="AY157" s="1" t="inlineStr">
        <is>
          <t>ROZPOCET</t>
        </is>
      </c>
      <c r="BE157" s="31">
        <f>IF(N157="základná",J157,0)</f>
        <v/>
      </c>
      <c r="BF157" s="31">
        <f>IF(N157="znížená",J157,0)</f>
        <v/>
      </c>
      <c r="BG157" s="31">
        <f>IF(N157="zákl. prenesená",J157,0)</f>
        <v/>
      </c>
      <c r="BH157" s="31">
        <f>IF(N157="zníž. prenesená",J157,0)</f>
        <v/>
      </c>
      <c r="BI157" s="31">
        <f>IF(N157="nulová",J157,0)</f>
        <v/>
      </c>
      <c r="BJ157" s="1" t="inlineStr">
        <is>
          <t>2</t>
        </is>
      </c>
      <c r="BK157" s="31">
        <f>ROUND(I157*H157,2)</f>
        <v/>
      </c>
      <c r="BL157" s="1" t="inlineStr">
        <is>
          <t>16</t>
        </is>
      </c>
      <c r="BM157" s="1" t="inlineStr">
        <is>
          <t>1584217641</t>
        </is>
      </c>
    </row>
    <row r="158">
      <c r="D158" s="79" t="inlineStr">
        <is>
          <t>VV</t>
        </is>
      </c>
      <c r="F158" s="80" t="inlineStr">
        <is>
          <t>stúpacie potrubia od 1.NP (6 ks): 11,69 x 6 = 70,14</t>
        </is>
      </c>
      <c r="H158" s="101" t="n">
        <v>70.14</v>
      </c>
      <c r="AT158" s="1" t="inlineStr">
        <is>
          <t>VV</t>
        </is>
      </c>
      <c r="AU158" s="1" t="inlineStr">
        <is>
          <t>2</t>
        </is>
      </c>
      <c r="AV158" s="2" t="inlineStr">
        <is>
          <t>2</t>
        </is>
      </c>
      <c r="AW158" s="2" t="inlineStr">
        <is>
          <t>True</t>
        </is>
      </c>
      <c r="AX158" s="2" t="inlineStr">
        <is>
          <t>0</t>
        </is>
      </c>
      <c r="AY158" s="1" t="inlineStr">
        <is>
          <t>ROZPOCET</t>
        </is>
      </c>
    </row>
    <row r="159">
      <c r="D159" s="79" t="inlineStr">
        <is>
          <t>VV</t>
        </is>
      </c>
      <c r="F159" s="80" t="inlineStr">
        <is>
          <t>stúpacie potrubia od 2.NP (12 ks): 8,59 x 12 = 103,08</t>
        </is>
      </c>
      <c r="H159" s="101" t="n">
        <v>103.08</v>
      </c>
      <c r="AT159" s="1" t="inlineStr">
        <is>
          <t>VV</t>
        </is>
      </c>
      <c r="AU159" s="1" t="inlineStr">
        <is>
          <t>2</t>
        </is>
      </c>
      <c r="AV159" s="2" t="inlineStr">
        <is>
          <t>2</t>
        </is>
      </c>
      <c r="AW159" s="2" t="inlineStr">
        <is>
          <t>True</t>
        </is>
      </c>
      <c r="AX159" s="2" t="inlineStr">
        <is>
          <t>0</t>
        </is>
      </c>
      <c r="AY159" s="1" t="inlineStr">
        <is>
          <t>ROZPOCET</t>
        </is>
      </c>
    </row>
    <row r="160">
      <c r="D160" s="79" t="inlineStr">
        <is>
          <t>VV</t>
        </is>
      </c>
      <c r="F160" s="80" t="inlineStr">
        <is>
          <t>vodorovné rozvody 1.NP: 43,60</t>
        </is>
      </c>
      <c r="AT160" s="1" t="inlineStr">
        <is>
          <t>VV</t>
        </is>
      </c>
      <c r="AU160" s="1" t="inlineStr">
        <is>
          <t>2</t>
        </is>
      </c>
      <c r="AV160" s="2" t="inlineStr">
        <is>
          <t>2</t>
        </is>
      </c>
      <c r="AW160" s="2" t="inlineStr">
        <is>
          <t>True</t>
        </is>
      </c>
      <c r="AX160" s="2" t="inlineStr">
        <is>
          <t>0</t>
        </is>
      </c>
      <c r="AY160" s="1" t="inlineStr">
        <is>
          <t>ROZPOCET</t>
        </is>
      </c>
    </row>
    <row r="161">
      <c r="D161" s="79" t="inlineStr">
        <is>
          <t>VV</t>
        </is>
      </c>
      <c r="F161" s="80" t="inlineStr">
        <is>
          <t>spolu 216,82</t>
        </is>
      </c>
      <c r="H161" s="101" t="n">
        <v>216.82</v>
      </c>
      <c r="AT161" s="1" t="inlineStr">
        <is>
          <t>VV</t>
        </is>
      </c>
      <c r="AU161" s="1" t="inlineStr">
        <is>
          <t>2</t>
        </is>
      </c>
      <c r="AV161" s="2" t="inlineStr">
        <is>
          <t>2</t>
        </is>
      </c>
      <c r="AW161" s="2" t="inlineStr">
        <is>
          <t>True</t>
        </is>
      </c>
      <c r="AX161" s="2" t="inlineStr">
        <is>
          <t>1</t>
        </is>
      </c>
      <c r="AY161" s="1" t="inlineStr">
        <is>
          <t>ROZPOCET</t>
        </is>
      </c>
    </row>
    <row r="162" ht="24" customHeight="1">
      <c r="C162" s="82" t="inlineStr">
        <is>
          <t>15</t>
        </is>
      </c>
      <c r="D162" s="82" t="inlineStr">
        <is>
          <t>M</t>
        </is>
      </c>
      <c r="E162" s="83" t="inlineStr">
        <is>
          <t>429810000500.S</t>
        </is>
      </c>
      <c r="F162" s="84" t="inlineStr">
        <is>
          <t>Potrubie kruhové spiro DN 160 z pozinkovaného plechu</t>
        </is>
      </c>
      <c r="G162" s="85" t="inlineStr">
        <is>
          <t>m</t>
        </is>
      </c>
      <c r="H162" s="102" t="n">
        <v>216.82</v>
      </c>
      <c r="I162" s="87" t="n">
        <v>5.29</v>
      </c>
      <c r="J162" s="87">
        <f>ROUND(I162*H162,2)</f>
        <v/>
      </c>
      <c r="K162" s="88" t="inlineStr">
        <is>
          <t>CENEKON 2026/02</t>
        </is>
      </c>
      <c r="N162" s="46" t="inlineStr">
        <is>
          <t>základná</t>
        </is>
      </c>
      <c r="O162" s="98" t="n">
        <v>0</v>
      </c>
      <c r="P162" s="98">
        <f>O162*H162</f>
        <v/>
      </c>
      <c r="Q162" s="98" t="n">
        <v>0.0009</v>
      </c>
      <c r="R162" s="98">
        <f>Q162*H162</f>
        <v/>
      </c>
      <c r="S162" s="98" t="n">
        <v>0</v>
      </c>
      <c r="T162" s="98">
        <f>S162*H162</f>
        <v/>
      </c>
      <c r="AR162" s="1" t="inlineStr">
        <is>
          <t>32</t>
        </is>
      </c>
      <c r="AT162" s="1" t="inlineStr">
        <is>
          <t>M</t>
        </is>
      </c>
      <c r="AU162" s="1" t="inlineStr">
        <is>
          <t>2</t>
        </is>
      </c>
      <c r="AY162" s="1" t="inlineStr">
        <is>
          <t>ROZPOCET</t>
        </is>
      </c>
      <c r="BE162" s="31">
        <f>IF(N162="základná",J162,0)</f>
        <v/>
      </c>
      <c r="BF162" s="31">
        <f>IF(N162="znížená",J162,0)</f>
        <v/>
      </c>
      <c r="BG162" s="31">
        <f>IF(N162="zákl. prenesená",J162,0)</f>
        <v/>
      </c>
      <c r="BH162" s="31">
        <f>IF(N162="zníž. prenesená",J162,0)</f>
        <v/>
      </c>
      <c r="BI162" s="31">
        <f>IF(N162="nulová",J162,0)</f>
        <v/>
      </c>
      <c r="BJ162" s="1" t="inlineStr">
        <is>
          <t>2</t>
        </is>
      </c>
      <c r="BK162" s="31">
        <f>ROUND(I162*H162,2)</f>
        <v/>
      </c>
      <c r="BL162" s="1" t="inlineStr">
        <is>
          <t>16</t>
        </is>
      </c>
      <c r="BM162" s="1" t="inlineStr">
        <is>
          <t>1777561229</t>
        </is>
      </c>
    </row>
    <row r="163">
      <c r="D163" s="79" t="inlineStr">
        <is>
          <t>VV</t>
        </is>
      </c>
      <c r="F163" s="80" t="inlineStr">
        <is>
          <t>zhodné s montážou DN 160, V-VZT-003 = 216,82</t>
        </is>
      </c>
      <c r="H163" s="101" t="n">
        <v>216.82</v>
      </c>
      <c r="AT163" s="1" t="inlineStr">
        <is>
          <t>VV</t>
        </is>
      </c>
      <c r="AU163" s="1" t="inlineStr">
        <is>
          <t>2</t>
        </is>
      </c>
      <c r="AV163" s="2" t="inlineStr">
        <is>
          <t>2</t>
        </is>
      </c>
      <c r="AW163" s="2" t="inlineStr">
        <is>
          <t>True</t>
        </is>
      </c>
      <c r="AX163" s="2" t="inlineStr">
        <is>
          <t>1</t>
        </is>
      </c>
      <c r="AY163" s="1" t="inlineStr">
        <is>
          <t>ROZPOCET</t>
        </is>
      </c>
    </row>
    <row r="164" ht="24" customHeight="1">
      <c r="C164" s="72" t="inlineStr">
        <is>
          <t>16</t>
        </is>
      </c>
      <c r="D164" s="72" t="inlineStr">
        <is>
          <t>K</t>
        </is>
      </c>
      <c r="E164" s="73" t="inlineStr">
        <is>
          <t>769021003.S</t>
        </is>
      </c>
      <c r="F164" s="74" t="inlineStr">
        <is>
          <t>Montáž kruhového potrubia spiro DN 125 - odvod od digestorov</t>
        </is>
      </c>
      <c r="G164" s="75" t="inlineStr">
        <is>
          <t>m</t>
        </is>
      </c>
      <c r="H164" s="100" t="n">
        <v>36.75</v>
      </c>
      <c r="I164" s="77" t="n">
        <v>5.84</v>
      </c>
      <c r="J164" s="77">
        <f>ROUND(I164*H164,2)</f>
        <v/>
      </c>
      <c r="K164" s="78" t="inlineStr">
        <is>
          <t>CENEKON 2026/02</t>
        </is>
      </c>
      <c r="N164" s="46" t="inlineStr">
        <is>
          <t>základná</t>
        </is>
      </c>
      <c r="O164" s="98" t="n">
        <v>0</v>
      </c>
      <c r="P164" s="98">
        <f>O164*H164</f>
        <v/>
      </c>
      <c r="Q164" s="98" t="n">
        <v>0</v>
      </c>
      <c r="R164" s="98">
        <f>Q164*H164</f>
        <v/>
      </c>
      <c r="S164" s="98" t="n">
        <v>0</v>
      </c>
      <c r="T164" s="98">
        <f>S164*H164</f>
        <v/>
      </c>
      <c r="AR164" s="1" t="inlineStr">
        <is>
          <t>16</t>
        </is>
      </c>
      <c r="AT164" s="1" t="inlineStr">
        <is>
          <t>K</t>
        </is>
      </c>
      <c r="AU164" s="1" t="inlineStr">
        <is>
          <t>2</t>
        </is>
      </c>
      <c r="AY164" s="1" t="inlineStr">
        <is>
          <t>ROZPOCET</t>
        </is>
      </c>
      <c r="BE164" s="31">
        <f>IF(N164="základná",J164,0)</f>
        <v/>
      </c>
      <c r="BF164" s="31">
        <f>IF(N164="znížená",J164,0)</f>
        <v/>
      </c>
      <c r="BG164" s="31">
        <f>IF(N164="zákl. prenesená",J164,0)</f>
        <v/>
      </c>
      <c r="BH164" s="31">
        <f>IF(N164="zníž. prenesená",J164,0)</f>
        <v/>
      </c>
      <c r="BI164" s="31">
        <f>IF(N164="nulová",J164,0)</f>
        <v/>
      </c>
      <c r="BJ164" s="1" t="inlineStr">
        <is>
          <t>2</t>
        </is>
      </c>
      <c r="BK164" s="31">
        <f>ROUND(I164*H164,2)</f>
        <v/>
      </c>
      <c r="BL164" s="1" t="inlineStr">
        <is>
          <t>16</t>
        </is>
      </c>
      <c r="BM164" s="1" t="inlineStr">
        <is>
          <t>-2063114132</t>
        </is>
      </c>
    </row>
    <row r="165">
      <c r="D165" s="79" t="inlineStr">
        <is>
          <t>VV</t>
        </is>
      </c>
      <c r="F165" s="80" t="inlineStr">
        <is>
          <t>V-VZT-004: odmerané z výkresu 2.NP po bytoch: 1,32+2,52+1,65+0,98+1,18+1,67+1,32+0,78+0,83 = 12,25 m</t>
        </is>
      </c>
      <c r="AT165" s="1" t="inlineStr">
        <is>
          <t>VV</t>
        </is>
      </c>
      <c r="AU165" s="1" t="inlineStr">
        <is>
          <t>2</t>
        </is>
      </c>
      <c r="AV165" s="2" t="inlineStr">
        <is>
          <t>2</t>
        </is>
      </c>
      <c r="AW165" s="2" t="inlineStr">
        <is>
          <t>True</t>
        </is>
      </c>
      <c r="AX165" s="2" t="inlineStr">
        <is>
          <t>0</t>
        </is>
      </c>
      <c r="AY165" s="1" t="inlineStr">
        <is>
          <t>ROZPOCET</t>
        </is>
      </c>
    </row>
    <row r="166">
      <c r="D166" s="79" t="inlineStr">
        <is>
          <t>VV</t>
        </is>
      </c>
      <c r="F166" s="80" t="inlineStr">
        <is>
          <t>3 podlažia: 12,25 x 3 = 36,75</t>
        </is>
      </c>
      <c r="H166" s="101" t="n">
        <v>36.75</v>
      </c>
      <c r="AT166" s="1" t="inlineStr">
        <is>
          <t>VV</t>
        </is>
      </c>
      <c r="AU166" s="1" t="inlineStr">
        <is>
          <t>2</t>
        </is>
      </c>
      <c r="AV166" s="2" t="inlineStr">
        <is>
          <t>2</t>
        </is>
      </c>
      <c r="AW166" s="2" t="inlineStr">
        <is>
          <t>True</t>
        </is>
      </c>
      <c r="AX166" s="2" t="inlineStr">
        <is>
          <t>1</t>
        </is>
      </c>
      <c r="AY166" s="1" t="inlineStr">
        <is>
          <t>ROZPOCET</t>
        </is>
      </c>
    </row>
    <row r="167" ht="24" customHeight="1">
      <c r="C167" s="82" t="inlineStr">
        <is>
          <t>17</t>
        </is>
      </c>
      <c r="D167" s="82" t="inlineStr">
        <is>
          <t>M</t>
        </is>
      </c>
      <c r="E167" s="83" t="inlineStr">
        <is>
          <t>429810000300.S</t>
        </is>
      </c>
      <c r="F167" s="84" t="inlineStr">
        <is>
          <t>Potrubie kruhové spiro DN 125 z pozinkovaného plechu</t>
        </is>
      </c>
      <c r="G167" s="85" t="inlineStr">
        <is>
          <t>m</t>
        </is>
      </c>
      <c r="H167" s="102" t="n">
        <v>36.75</v>
      </c>
      <c r="I167" s="87" t="n">
        <v>4.17</v>
      </c>
      <c r="J167" s="87">
        <f>ROUND(I167*H167,2)</f>
        <v/>
      </c>
      <c r="K167" s="88" t="inlineStr">
        <is>
          <t>CENEKON 2026/02</t>
        </is>
      </c>
      <c r="N167" s="46" t="inlineStr">
        <is>
          <t>základná</t>
        </is>
      </c>
      <c r="O167" s="98" t="n">
        <v>0</v>
      </c>
      <c r="P167" s="98">
        <f>O167*H167</f>
        <v/>
      </c>
      <c r="Q167" s="98" t="n">
        <v>0.0007</v>
      </c>
      <c r="R167" s="98">
        <f>Q167*H167</f>
        <v/>
      </c>
      <c r="S167" s="98" t="n">
        <v>0</v>
      </c>
      <c r="T167" s="98">
        <f>S167*H167</f>
        <v/>
      </c>
      <c r="AR167" s="1" t="inlineStr">
        <is>
          <t>32</t>
        </is>
      </c>
      <c r="AT167" s="1" t="inlineStr">
        <is>
          <t>M</t>
        </is>
      </c>
      <c r="AU167" s="1" t="inlineStr">
        <is>
          <t>2</t>
        </is>
      </c>
      <c r="AY167" s="1" t="inlineStr">
        <is>
          <t>ROZPOCET</t>
        </is>
      </c>
      <c r="BE167" s="31">
        <f>IF(N167="základná",J167,0)</f>
        <v/>
      </c>
      <c r="BF167" s="31">
        <f>IF(N167="znížená",J167,0)</f>
        <v/>
      </c>
      <c r="BG167" s="31">
        <f>IF(N167="zákl. prenesená",J167,0)</f>
        <v/>
      </c>
      <c r="BH167" s="31">
        <f>IF(N167="zníž. prenesená",J167,0)</f>
        <v/>
      </c>
      <c r="BI167" s="31">
        <f>IF(N167="nulová",J167,0)</f>
        <v/>
      </c>
      <c r="BJ167" s="1" t="inlineStr">
        <is>
          <t>2</t>
        </is>
      </c>
      <c r="BK167" s="31">
        <f>ROUND(I167*H167,2)</f>
        <v/>
      </c>
      <c r="BL167" s="1" t="inlineStr">
        <is>
          <t>16</t>
        </is>
      </c>
      <c r="BM167" s="1" t="inlineStr">
        <is>
          <t>1649649503</t>
        </is>
      </c>
    </row>
    <row r="168">
      <c r="D168" s="79" t="inlineStr">
        <is>
          <t>VV</t>
        </is>
      </c>
      <c r="F168" s="80" t="inlineStr">
        <is>
          <t>zhodné s montážou DN 125, V-VZT-004 = 36,75</t>
        </is>
      </c>
      <c r="H168" s="101" t="n">
        <v>36.75</v>
      </c>
      <c r="AT168" s="1" t="inlineStr">
        <is>
          <t>VV</t>
        </is>
      </c>
      <c r="AU168" s="1" t="inlineStr">
        <is>
          <t>2</t>
        </is>
      </c>
      <c r="AV168" s="2" t="inlineStr">
        <is>
          <t>2</t>
        </is>
      </c>
      <c r="AW168" s="2" t="inlineStr">
        <is>
          <t>True</t>
        </is>
      </c>
      <c r="AX168" s="2" t="inlineStr">
        <is>
          <t>1</t>
        </is>
      </c>
      <c r="AY168" s="1" t="inlineStr">
        <is>
          <t>ROZPOCET</t>
        </is>
      </c>
    </row>
    <row r="169" ht="24" customHeight="1">
      <c r="C169" s="72" t="inlineStr">
        <is>
          <t>18</t>
        </is>
      </c>
      <c r="D169" s="72" t="inlineStr">
        <is>
          <t>K</t>
        </is>
      </c>
      <c r="E169" s="73" t="inlineStr">
        <is>
          <t>769021319.S</t>
        </is>
      </c>
      <c r="F169" s="74" t="inlineStr">
        <is>
          <t>Montáž kolena 90° na spiro potrubie DN 125</t>
        </is>
      </c>
      <c r="G169" s="75" t="inlineStr">
        <is>
          <t>ks</t>
        </is>
      </c>
      <c r="H169" s="100" t="n">
        <v>27</v>
      </c>
      <c r="I169" s="77" t="n">
        <v>8.699999999999999</v>
      </c>
      <c r="J169" s="77">
        <f>ROUND(I169*H169,2)</f>
        <v/>
      </c>
      <c r="K169" s="78" t="inlineStr">
        <is>
          <t>CENEKON 2026/02</t>
        </is>
      </c>
      <c r="N169" s="46" t="inlineStr">
        <is>
          <t>základná</t>
        </is>
      </c>
      <c r="O169" s="98" t="n">
        <v>0</v>
      </c>
      <c r="P169" s="98">
        <f>O169*H169</f>
        <v/>
      </c>
      <c r="Q169" s="98" t="n">
        <v>0</v>
      </c>
      <c r="R169" s="98">
        <f>Q169*H169</f>
        <v/>
      </c>
      <c r="S169" s="98" t="n">
        <v>0</v>
      </c>
      <c r="T169" s="98">
        <f>S169*H169</f>
        <v/>
      </c>
      <c r="AR169" s="1" t="inlineStr">
        <is>
          <t>16</t>
        </is>
      </c>
      <c r="AT169" s="1" t="inlineStr">
        <is>
          <t>K</t>
        </is>
      </c>
      <c r="AU169" s="1" t="inlineStr">
        <is>
          <t>2</t>
        </is>
      </c>
      <c r="AY169" s="1" t="inlineStr">
        <is>
          <t>ROZPOCET</t>
        </is>
      </c>
      <c r="BE169" s="31">
        <f>IF(N169="základná",J169,0)</f>
        <v/>
      </c>
      <c r="BF169" s="31">
        <f>IF(N169="znížená",J169,0)</f>
        <v/>
      </c>
      <c r="BG169" s="31">
        <f>IF(N169="zákl. prenesená",J169,0)</f>
        <v/>
      </c>
      <c r="BH169" s="31">
        <f>IF(N169="zníž. prenesená",J169,0)</f>
        <v/>
      </c>
      <c r="BI169" s="31">
        <f>IF(N169="nulová",J169,0)</f>
        <v/>
      </c>
      <c r="BJ169" s="1" t="inlineStr">
        <is>
          <t>2</t>
        </is>
      </c>
      <c r="BK169" s="31">
        <f>ROUND(I169*H169,2)</f>
        <v/>
      </c>
      <c r="BL169" s="1" t="inlineStr">
        <is>
          <t>16</t>
        </is>
      </c>
      <c r="BM169" s="1" t="inlineStr">
        <is>
          <t>1985063753</t>
        </is>
      </c>
    </row>
    <row r="170">
      <c r="D170" s="79" t="inlineStr">
        <is>
          <t>VV</t>
        </is>
      </c>
      <c r="F170" s="80" t="inlineStr">
        <is>
          <t>1 koleno pri digestore na každý z 27 zvodov = 27</t>
        </is>
      </c>
      <c r="H170" s="101" t="n">
        <v>27</v>
      </c>
      <c r="AT170" s="1" t="inlineStr">
        <is>
          <t>VV</t>
        </is>
      </c>
      <c r="AU170" s="1" t="inlineStr">
        <is>
          <t>2</t>
        </is>
      </c>
      <c r="AV170" s="2" t="inlineStr">
        <is>
          <t>2</t>
        </is>
      </c>
      <c r="AW170" s="2" t="inlineStr">
        <is>
          <t>True</t>
        </is>
      </c>
      <c r="AX170" s="2" t="inlineStr">
        <is>
          <t>1</t>
        </is>
      </c>
      <c r="AY170" s="1" t="inlineStr">
        <is>
          <t>ROZPOCET</t>
        </is>
      </c>
    </row>
    <row r="171" ht="24" customHeight="1">
      <c r="C171" s="82" t="inlineStr">
        <is>
          <t>19</t>
        </is>
      </c>
      <c r="D171" s="82" t="inlineStr">
        <is>
          <t>M</t>
        </is>
      </c>
      <c r="E171" s="83" t="inlineStr">
        <is>
          <t>429850007800.S</t>
        </is>
      </c>
      <c r="F171" s="84" t="inlineStr">
        <is>
          <t>Koleno 90° DN 125 pre kruhové spiro potrubie</t>
        </is>
      </c>
      <c r="G171" s="85" t="inlineStr">
        <is>
          <t>ks</t>
        </is>
      </c>
      <c r="H171" s="102" t="n">
        <v>27</v>
      </c>
      <c r="I171" s="87" t="n">
        <v>5.58</v>
      </c>
      <c r="J171" s="87">
        <f>ROUND(I171*H171,2)</f>
        <v/>
      </c>
      <c r="K171" s="88" t="inlineStr">
        <is>
          <t>CENEKON 2026/02</t>
        </is>
      </c>
      <c r="N171" s="46" t="inlineStr">
        <is>
          <t>základná</t>
        </is>
      </c>
      <c r="O171" s="98" t="n">
        <v>0</v>
      </c>
      <c r="P171" s="98">
        <f>O171*H171</f>
        <v/>
      </c>
      <c r="Q171" s="98" t="n">
        <v>0.0008</v>
      </c>
      <c r="R171" s="98">
        <f>Q171*H171</f>
        <v/>
      </c>
      <c r="S171" s="98" t="n">
        <v>0</v>
      </c>
      <c r="T171" s="98">
        <f>S171*H171</f>
        <v/>
      </c>
      <c r="AR171" s="1" t="inlineStr">
        <is>
          <t>32</t>
        </is>
      </c>
      <c r="AT171" s="1" t="inlineStr">
        <is>
          <t>M</t>
        </is>
      </c>
      <c r="AU171" s="1" t="inlineStr">
        <is>
          <t>2</t>
        </is>
      </c>
      <c r="AY171" s="1" t="inlineStr">
        <is>
          <t>ROZPOCET</t>
        </is>
      </c>
      <c r="BE171" s="31">
        <f>IF(N171="základná",J171,0)</f>
        <v/>
      </c>
      <c r="BF171" s="31">
        <f>IF(N171="znížená",J171,0)</f>
        <v/>
      </c>
      <c r="BG171" s="31">
        <f>IF(N171="zákl. prenesená",J171,0)</f>
        <v/>
      </c>
      <c r="BH171" s="31">
        <f>IF(N171="zníž. prenesená",J171,0)</f>
        <v/>
      </c>
      <c r="BI171" s="31">
        <f>IF(N171="nulová",J171,0)</f>
        <v/>
      </c>
      <c r="BJ171" s="1" t="inlineStr">
        <is>
          <t>2</t>
        </is>
      </c>
      <c r="BK171" s="31">
        <f>ROUND(I171*H171,2)</f>
        <v/>
      </c>
      <c r="BL171" s="1" t="inlineStr">
        <is>
          <t>16</t>
        </is>
      </c>
      <c r="BM171" s="1" t="inlineStr">
        <is>
          <t>497821947</t>
        </is>
      </c>
    </row>
    <row r="172">
      <c r="D172" s="79" t="inlineStr">
        <is>
          <t>VV</t>
        </is>
      </c>
      <c r="F172" s="80" t="inlineStr">
        <is>
          <t>1 ks na každý z 27 zvodov od digestora</t>
        </is>
      </c>
      <c r="H172" s="101" t="n">
        <v>27</v>
      </c>
      <c r="AT172" s="1" t="inlineStr">
        <is>
          <t>VV</t>
        </is>
      </c>
      <c r="AU172" s="1" t="inlineStr">
        <is>
          <t>2</t>
        </is>
      </c>
      <c r="AV172" s="2" t="inlineStr">
        <is>
          <t>2</t>
        </is>
      </c>
      <c r="AW172" s="2" t="inlineStr">
        <is>
          <t>True</t>
        </is>
      </c>
      <c r="AX172" s="2" t="inlineStr">
        <is>
          <t>1</t>
        </is>
      </c>
      <c r="AY172" s="1" t="inlineStr">
        <is>
          <t>ROZPOCET</t>
        </is>
      </c>
    </row>
    <row r="173" ht="24" customHeight="1">
      <c r="C173" s="72" t="inlineStr">
        <is>
          <t>20</t>
        </is>
      </c>
      <c r="D173" s="72" t="inlineStr">
        <is>
          <t>K</t>
        </is>
      </c>
      <c r="E173" s="73" t="inlineStr">
        <is>
          <t>769021322.S</t>
        </is>
      </c>
      <c r="F173" s="74" t="inlineStr">
        <is>
          <t>Montáž kolena 90° na spiro potrubie DN 160</t>
        </is>
      </c>
      <c r="G173" s="75" t="inlineStr">
        <is>
          <t>ks</t>
        </is>
      </c>
      <c r="H173" s="100" t="n">
        <v>44</v>
      </c>
      <c r="I173" s="77" t="n">
        <v>10.33</v>
      </c>
      <c r="J173" s="77">
        <f>ROUND(I173*H173,2)</f>
        <v/>
      </c>
      <c r="K173" s="78" t="inlineStr">
        <is>
          <t>CENEKON 2026/02</t>
        </is>
      </c>
      <c r="N173" s="46" t="inlineStr">
        <is>
          <t>základná</t>
        </is>
      </c>
      <c r="O173" s="98" t="n">
        <v>0</v>
      </c>
      <c r="P173" s="98">
        <f>O173*H173</f>
        <v/>
      </c>
      <c r="Q173" s="98" t="n">
        <v>0</v>
      </c>
      <c r="R173" s="98">
        <f>Q173*H173</f>
        <v/>
      </c>
      <c r="S173" s="98" t="n">
        <v>0</v>
      </c>
      <c r="T173" s="98">
        <f>S173*H173</f>
        <v/>
      </c>
      <c r="AR173" s="1" t="inlineStr">
        <is>
          <t>16</t>
        </is>
      </c>
      <c r="AT173" s="1" t="inlineStr">
        <is>
          <t>K</t>
        </is>
      </c>
      <c r="AU173" s="1" t="inlineStr">
        <is>
          <t>2</t>
        </is>
      </c>
      <c r="AY173" s="1" t="inlineStr">
        <is>
          <t>ROZPOCET</t>
        </is>
      </c>
      <c r="BE173" s="31">
        <f>IF(N173="základná",J173,0)</f>
        <v/>
      </c>
      <c r="BF173" s="31">
        <f>IF(N173="znížená",J173,0)</f>
        <v/>
      </c>
      <c r="BG173" s="31">
        <f>IF(N173="zákl. prenesená",J173,0)</f>
        <v/>
      </c>
      <c r="BH173" s="31">
        <f>IF(N173="zníž. prenesená",J173,0)</f>
        <v/>
      </c>
      <c r="BI173" s="31">
        <f>IF(N173="nulová",J173,0)</f>
        <v/>
      </c>
      <c r="BJ173" s="1" t="inlineStr">
        <is>
          <t>2</t>
        </is>
      </c>
      <c r="BK173" s="31">
        <f>ROUND(I173*H173,2)</f>
        <v/>
      </c>
      <c r="BL173" s="1" t="inlineStr">
        <is>
          <t>16</t>
        </is>
      </c>
      <c r="BM173" s="1" t="inlineStr">
        <is>
          <t>1974912389</t>
        </is>
      </c>
    </row>
    <row r="174">
      <c r="D174" s="79" t="inlineStr">
        <is>
          <t>VV</t>
        </is>
      </c>
      <c r="F174" s="80" t="inlineStr">
        <is>
          <t>napojenie najvyššieho podlažia na 18 stúpačiek: 18</t>
        </is>
      </c>
      <c r="AT174" s="1" t="inlineStr">
        <is>
          <t>VV</t>
        </is>
      </c>
      <c r="AU174" s="1" t="inlineStr">
        <is>
          <t>2</t>
        </is>
      </c>
      <c r="AV174" s="2" t="inlineStr">
        <is>
          <t>2</t>
        </is>
      </c>
      <c r="AW174" s="2" t="inlineStr">
        <is>
          <t>True</t>
        </is>
      </c>
      <c r="AX174" s="2" t="inlineStr">
        <is>
          <t>0</t>
        </is>
      </c>
      <c r="AY174" s="1" t="inlineStr">
        <is>
          <t>ROZPOCET</t>
        </is>
      </c>
    </row>
    <row r="175">
      <c r="D175" s="79" t="inlineStr">
        <is>
          <t>VV</t>
        </is>
      </c>
      <c r="F175" s="80" t="inlineStr">
        <is>
          <t>napojenie 20 ventilátorov na 1.NP: 20</t>
        </is>
      </c>
      <c r="AT175" s="1" t="inlineStr">
        <is>
          <t>VV</t>
        </is>
      </c>
      <c r="AU175" s="1" t="inlineStr">
        <is>
          <t>2</t>
        </is>
      </c>
      <c r="AV175" s="2" t="inlineStr">
        <is>
          <t>2</t>
        </is>
      </c>
      <c r="AW175" s="2" t="inlineStr">
        <is>
          <t>True</t>
        </is>
      </c>
      <c r="AX175" s="2" t="inlineStr">
        <is>
          <t>0</t>
        </is>
      </c>
      <c r="AY175" s="1" t="inlineStr">
        <is>
          <t>ROZPOCET</t>
        </is>
      </c>
    </row>
    <row r="176">
      <c r="D176" s="79" t="inlineStr">
        <is>
          <t>VV</t>
        </is>
      </c>
      <c r="F176" s="80" t="inlineStr">
        <is>
          <t>päty 6 stúpačiek od 1.NP: 6</t>
        </is>
      </c>
      <c r="AT176" s="1" t="inlineStr">
        <is>
          <t>VV</t>
        </is>
      </c>
      <c r="AU176" s="1" t="inlineStr">
        <is>
          <t>2</t>
        </is>
      </c>
      <c r="AV176" s="2" t="inlineStr">
        <is>
          <t>2</t>
        </is>
      </c>
      <c r="AW176" s="2" t="inlineStr">
        <is>
          <t>True</t>
        </is>
      </c>
      <c r="AX176" s="2" t="inlineStr">
        <is>
          <t>0</t>
        </is>
      </c>
      <c r="AY176" s="1" t="inlineStr">
        <is>
          <t>ROZPOCET</t>
        </is>
      </c>
    </row>
    <row r="177">
      <c r="D177" s="79" t="inlineStr">
        <is>
          <t>VV</t>
        </is>
      </c>
      <c r="F177" s="80" t="inlineStr">
        <is>
          <t>spolu 44</t>
        </is>
      </c>
      <c r="H177" s="101" t="n">
        <v>44</v>
      </c>
      <c r="AT177" s="1" t="inlineStr">
        <is>
          <t>VV</t>
        </is>
      </c>
      <c r="AU177" s="1" t="inlineStr">
        <is>
          <t>2</t>
        </is>
      </c>
      <c r="AV177" s="2" t="inlineStr">
        <is>
          <t>2</t>
        </is>
      </c>
      <c r="AW177" s="2" t="inlineStr">
        <is>
          <t>True</t>
        </is>
      </c>
      <c r="AX177" s="2" t="inlineStr">
        <is>
          <t>1</t>
        </is>
      </c>
      <c r="AY177" s="1" t="inlineStr">
        <is>
          <t>ROZPOCET</t>
        </is>
      </c>
    </row>
    <row r="178" ht="24" customHeight="1">
      <c r="C178" s="82" t="inlineStr">
        <is>
          <t>21</t>
        </is>
      </c>
      <c r="D178" s="82" t="inlineStr">
        <is>
          <t>M</t>
        </is>
      </c>
      <c r="E178" s="83" t="inlineStr">
        <is>
          <t>429850008100.S</t>
        </is>
      </c>
      <c r="F178" s="84" t="inlineStr">
        <is>
          <t>Koleno 90° DN 160 pre kruhové spiro potrubie</t>
        </is>
      </c>
      <c r="G178" s="85" t="inlineStr">
        <is>
          <t>ks</t>
        </is>
      </c>
      <c r="H178" s="102" t="n">
        <v>44</v>
      </c>
      <c r="I178" s="87" t="n">
        <v>8.119999999999999</v>
      </c>
      <c r="J178" s="87">
        <f>ROUND(I178*H178,2)</f>
        <v/>
      </c>
      <c r="K178" s="88" t="inlineStr">
        <is>
          <t>CENEKON 2026/02</t>
        </is>
      </c>
      <c r="N178" s="46" t="inlineStr">
        <is>
          <t>základná</t>
        </is>
      </c>
      <c r="O178" s="98" t="n">
        <v>0</v>
      </c>
      <c r="P178" s="98">
        <f>O178*H178</f>
        <v/>
      </c>
      <c r="Q178" s="98" t="n">
        <v>0.0012</v>
      </c>
      <c r="R178" s="98">
        <f>Q178*H178</f>
        <v/>
      </c>
      <c r="S178" s="98" t="n">
        <v>0</v>
      </c>
      <c r="T178" s="98">
        <f>S178*H178</f>
        <v/>
      </c>
      <c r="AR178" s="1" t="inlineStr">
        <is>
          <t>32</t>
        </is>
      </c>
      <c r="AT178" s="1" t="inlineStr">
        <is>
          <t>M</t>
        </is>
      </c>
      <c r="AU178" s="1" t="inlineStr">
        <is>
          <t>2</t>
        </is>
      </c>
      <c r="AY178" s="1" t="inlineStr">
        <is>
          <t>ROZPOCET</t>
        </is>
      </c>
      <c r="BE178" s="31">
        <f>IF(N178="základná",J178,0)</f>
        <v/>
      </c>
      <c r="BF178" s="31">
        <f>IF(N178="znížená",J178,0)</f>
        <v/>
      </c>
      <c r="BG178" s="31">
        <f>IF(N178="zákl. prenesená",J178,0)</f>
        <v/>
      </c>
      <c r="BH178" s="31">
        <f>IF(N178="zníž. prenesená",J178,0)</f>
        <v/>
      </c>
      <c r="BI178" s="31">
        <f>IF(N178="nulová",J178,0)</f>
        <v/>
      </c>
      <c r="BJ178" s="1" t="inlineStr">
        <is>
          <t>2</t>
        </is>
      </c>
      <c r="BK178" s="31">
        <f>ROUND(I178*H178,2)</f>
        <v/>
      </c>
      <c r="BL178" s="1" t="inlineStr">
        <is>
          <t>16</t>
        </is>
      </c>
      <c r="BM178" s="1" t="inlineStr">
        <is>
          <t>320519419</t>
        </is>
      </c>
    </row>
    <row r="179">
      <c r="D179" s="79" t="inlineStr">
        <is>
          <t>VV</t>
        </is>
      </c>
      <c r="F179" s="80" t="inlineStr">
        <is>
          <t>zhodné s montážou kolien DN 160, V-VZT-005 = 44</t>
        </is>
      </c>
      <c r="H179" s="101" t="n">
        <v>44</v>
      </c>
      <c r="AT179" s="1" t="inlineStr">
        <is>
          <t>VV</t>
        </is>
      </c>
      <c r="AU179" s="1" t="inlineStr">
        <is>
          <t>2</t>
        </is>
      </c>
      <c r="AV179" s="2" t="inlineStr">
        <is>
          <t>2</t>
        </is>
      </c>
      <c r="AW179" s="2" t="inlineStr">
        <is>
          <t>True</t>
        </is>
      </c>
      <c r="AX179" s="2" t="inlineStr">
        <is>
          <t>1</t>
        </is>
      </c>
      <c r="AY179" s="1" t="inlineStr">
        <is>
          <t>ROZPOCET</t>
        </is>
      </c>
    </row>
    <row r="180" ht="24" customHeight="1">
      <c r="C180" s="72" t="inlineStr">
        <is>
          <t>22</t>
        </is>
      </c>
      <c r="D180" s="72" t="inlineStr">
        <is>
          <t>K</t>
        </is>
      </c>
      <c r="E180" s="73" t="inlineStr">
        <is>
          <t>769021400.S</t>
        </is>
      </c>
      <c r="F180" s="74" t="inlineStr">
        <is>
          <t>Montáž T-kusu na spiro potrubie DN 160</t>
        </is>
      </c>
      <c r="G180" s="75" t="inlineStr">
        <is>
          <t>ks</t>
        </is>
      </c>
      <c r="H180" s="100" t="n">
        <v>50</v>
      </c>
      <c r="I180" s="77" t="n">
        <v>9.74</v>
      </c>
      <c r="J180" s="77">
        <f>ROUND(I180*H180,2)</f>
        <v/>
      </c>
      <c r="K180" s="78" t="inlineStr">
        <is>
          <t>CENEKON 2026/02</t>
        </is>
      </c>
      <c r="N180" s="46" t="inlineStr">
        <is>
          <t>základná</t>
        </is>
      </c>
      <c r="O180" s="98" t="n">
        <v>0</v>
      </c>
      <c r="P180" s="98">
        <f>O180*H180</f>
        <v/>
      </c>
      <c r="Q180" s="98" t="n">
        <v>0</v>
      </c>
      <c r="R180" s="98">
        <f>Q180*H180</f>
        <v/>
      </c>
      <c r="S180" s="98" t="n">
        <v>0</v>
      </c>
      <c r="T180" s="98">
        <f>S180*H180</f>
        <v/>
      </c>
      <c r="AR180" s="1" t="inlineStr">
        <is>
          <t>16</t>
        </is>
      </c>
      <c r="AT180" s="1" t="inlineStr">
        <is>
          <t>K</t>
        </is>
      </c>
      <c r="AU180" s="1" t="inlineStr">
        <is>
          <t>2</t>
        </is>
      </c>
      <c r="AY180" s="1" t="inlineStr">
        <is>
          <t>ROZPOCET</t>
        </is>
      </c>
      <c r="BE180" s="31">
        <f>IF(N180="základná",J180,0)</f>
        <v/>
      </c>
      <c r="BF180" s="31">
        <f>IF(N180="znížená",J180,0)</f>
        <v/>
      </c>
      <c r="BG180" s="31">
        <f>IF(N180="zákl. prenesená",J180,0)</f>
        <v/>
      </c>
      <c r="BH180" s="31">
        <f>IF(N180="zníž. prenesená",J180,0)</f>
        <v/>
      </c>
      <c r="BI180" s="31">
        <f>IF(N180="nulová",J180,0)</f>
        <v/>
      </c>
      <c r="BJ180" s="1" t="inlineStr">
        <is>
          <t>2</t>
        </is>
      </c>
      <c r="BK180" s="31">
        <f>ROUND(I180*H180,2)</f>
        <v/>
      </c>
      <c r="BL180" s="1" t="inlineStr">
        <is>
          <t>16</t>
        </is>
      </c>
      <c r="BM180" s="1" t="inlineStr">
        <is>
          <t>2059694354</t>
        </is>
      </c>
    </row>
    <row r="181">
      <c r="D181" s="79" t="inlineStr">
        <is>
          <t>VV</t>
        </is>
      </c>
      <c r="F181" s="80" t="inlineStr">
        <is>
          <t>napojenie 2 nižších podlaží na 9 stúpačiek odvodu: 18</t>
        </is>
      </c>
      <c r="AT181" s="1" t="inlineStr">
        <is>
          <t>VV</t>
        </is>
      </c>
      <c r="AU181" s="1" t="inlineStr">
        <is>
          <t>2</t>
        </is>
      </c>
      <c r="AV181" s="2" t="inlineStr">
        <is>
          <t>2</t>
        </is>
      </c>
      <c r="AW181" s="2" t="inlineStr">
        <is>
          <t>True</t>
        </is>
      </c>
      <c r="AX181" s="2" t="inlineStr">
        <is>
          <t>0</t>
        </is>
      </c>
      <c r="AY181" s="1" t="inlineStr">
        <is>
          <t>ROZPOCET</t>
        </is>
      </c>
    </row>
    <row r="182">
      <c r="D182" s="79" t="inlineStr">
        <is>
          <t>VV</t>
        </is>
      </c>
      <c r="F182" s="80" t="inlineStr">
        <is>
          <t>napojenie 2 nižších podlaží na 9 stúpačiek od digestorov: 18</t>
        </is>
      </c>
      <c r="AT182" s="1" t="inlineStr">
        <is>
          <t>VV</t>
        </is>
      </c>
      <c r="AU182" s="1" t="inlineStr">
        <is>
          <t>2</t>
        </is>
      </c>
      <c r="AV182" s="2" t="inlineStr">
        <is>
          <t>2</t>
        </is>
      </c>
      <c r="AW182" s="2" t="inlineStr">
        <is>
          <t>True</t>
        </is>
      </c>
      <c r="AX182" s="2" t="inlineStr">
        <is>
          <t>0</t>
        </is>
      </c>
      <c r="AY182" s="1" t="inlineStr">
        <is>
          <t>ROZPOCET</t>
        </is>
      </c>
    </row>
    <row r="183">
      <c r="D183" s="79" t="inlineStr">
        <is>
          <t>VV</t>
        </is>
      </c>
      <c r="F183" s="80" t="inlineStr">
        <is>
          <t>zberné potrubie 1.NP (20 ventilátorov do 6 stúpačiek): 14</t>
        </is>
      </c>
      <c r="AT183" s="1" t="inlineStr">
        <is>
          <t>VV</t>
        </is>
      </c>
      <c r="AU183" s="1" t="inlineStr">
        <is>
          <t>2</t>
        </is>
      </c>
      <c r="AV183" s="2" t="inlineStr">
        <is>
          <t>2</t>
        </is>
      </c>
      <c r="AW183" s="2" t="inlineStr">
        <is>
          <t>True</t>
        </is>
      </c>
      <c r="AX183" s="2" t="inlineStr">
        <is>
          <t>0</t>
        </is>
      </c>
      <c r="AY183" s="1" t="inlineStr">
        <is>
          <t>ROZPOCET</t>
        </is>
      </c>
    </row>
    <row r="184">
      <c r="D184" s="79" t="inlineStr">
        <is>
          <t>VV</t>
        </is>
      </c>
      <c r="F184" s="80" t="inlineStr">
        <is>
          <t>spolu 50</t>
        </is>
      </c>
      <c r="H184" s="101" t="n">
        <v>50</v>
      </c>
      <c r="AT184" s="1" t="inlineStr">
        <is>
          <t>VV</t>
        </is>
      </c>
      <c r="AU184" s="1" t="inlineStr">
        <is>
          <t>2</t>
        </is>
      </c>
      <c r="AV184" s="2" t="inlineStr">
        <is>
          <t>2</t>
        </is>
      </c>
      <c r="AW184" s="2" t="inlineStr">
        <is>
          <t>True</t>
        </is>
      </c>
      <c r="AX184" s="2" t="inlineStr">
        <is>
          <t>1</t>
        </is>
      </c>
      <c r="AY184" s="1" t="inlineStr">
        <is>
          <t>ROZPOCET</t>
        </is>
      </c>
    </row>
    <row r="185" ht="24" customHeight="1">
      <c r="C185" s="82" t="inlineStr">
        <is>
          <t>23</t>
        </is>
      </c>
      <c r="D185" s="82" t="inlineStr">
        <is>
          <t>M</t>
        </is>
      </c>
      <c r="E185" s="83" t="inlineStr">
        <is>
          <t>429850010600.S</t>
        </is>
      </c>
      <c r="F185" s="84" t="inlineStr">
        <is>
          <t>T-kus DN 160 pre kruhové spiro potrubie</t>
        </is>
      </c>
      <c r="G185" s="85" t="inlineStr">
        <is>
          <t>ks</t>
        </is>
      </c>
      <c r="H185" s="102" t="n">
        <v>50</v>
      </c>
      <c r="I185" s="87" t="n">
        <v>9.140000000000001</v>
      </c>
      <c r="J185" s="87">
        <f>ROUND(I185*H185,2)</f>
        <v/>
      </c>
      <c r="K185" s="88" t="inlineStr">
        <is>
          <t>CENEKON 2026/02</t>
        </is>
      </c>
      <c r="N185" s="46" t="inlineStr">
        <is>
          <t>základná</t>
        </is>
      </c>
      <c r="O185" s="98" t="n">
        <v>0</v>
      </c>
      <c r="P185" s="98">
        <f>O185*H185</f>
        <v/>
      </c>
      <c r="Q185" s="98" t="n">
        <v>0.0014</v>
      </c>
      <c r="R185" s="98">
        <f>Q185*H185</f>
        <v/>
      </c>
      <c r="S185" s="98" t="n">
        <v>0</v>
      </c>
      <c r="T185" s="98">
        <f>S185*H185</f>
        <v/>
      </c>
      <c r="AR185" s="1" t="inlineStr">
        <is>
          <t>32</t>
        </is>
      </c>
      <c r="AT185" s="1" t="inlineStr">
        <is>
          <t>M</t>
        </is>
      </c>
      <c r="AU185" s="1" t="inlineStr">
        <is>
          <t>2</t>
        </is>
      </c>
      <c r="AY185" s="1" t="inlineStr">
        <is>
          <t>ROZPOCET</t>
        </is>
      </c>
      <c r="BE185" s="31">
        <f>IF(N185="základná",J185,0)</f>
        <v/>
      </c>
      <c r="BF185" s="31">
        <f>IF(N185="znížená",J185,0)</f>
        <v/>
      </c>
      <c r="BG185" s="31">
        <f>IF(N185="zákl. prenesená",J185,0)</f>
        <v/>
      </c>
      <c r="BH185" s="31">
        <f>IF(N185="zníž. prenesená",J185,0)</f>
        <v/>
      </c>
      <c r="BI185" s="31">
        <f>IF(N185="nulová",J185,0)</f>
        <v/>
      </c>
      <c r="BJ185" s="1" t="inlineStr">
        <is>
          <t>2</t>
        </is>
      </c>
      <c r="BK185" s="31">
        <f>ROUND(I185*H185,2)</f>
        <v/>
      </c>
      <c r="BL185" s="1" t="inlineStr">
        <is>
          <t>16</t>
        </is>
      </c>
      <c r="BM185" s="1" t="inlineStr">
        <is>
          <t>-1718941454</t>
        </is>
      </c>
    </row>
    <row r="186">
      <c r="D186" s="79" t="inlineStr">
        <is>
          <t>VV</t>
        </is>
      </c>
      <c r="F186" s="80" t="inlineStr">
        <is>
          <t>zhodné s montážou T-kusov, V-VZT-005 = 50</t>
        </is>
      </c>
      <c r="H186" s="101" t="n">
        <v>50</v>
      </c>
      <c r="AT186" s="1" t="inlineStr">
        <is>
          <t>VV</t>
        </is>
      </c>
      <c r="AU186" s="1" t="inlineStr">
        <is>
          <t>2</t>
        </is>
      </c>
      <c r="AV186" s="2" t="inlineStr">
        <is>
          <t>2</t>
        </is>
      </c>
      <c r="AW186" s="2" t="inlineStr">
        <is>
          <t>True</t>
        </is>
      </c>
      <c r="AX186" s="2" t="inlineStr">
        <is>
          <t>1</t>
        </is>
      </c>
      <c r="AY186" s="1" t="inlineStr">
        <is>
          <t>ROZPOCET</t>
        </is>
      </c>
    </row>
    <row r="187" ht="24" customHeight="1">
      <c r="C187" s="72" t="inlineStr">
        <is>
          <t>24</t>
        </is>
      </c>
      <c r="D187" s="72" t="inlineStr">
        <is>
          <t>K</t>
        </is>
      </c>
      <c r="E187" s="73" t="inlineStr">
        <is>
          <t>769021382.S</t>
        </is>
      </c>
      <c r="F187" s="74" t="inlineStr">
        <is>
          <t>Montáž prechodu symetrického DN 160/125 na spiro potrubie</t>
        </is>
      </c>
      <c r="G187" s="75" t="inlineStr">
        <is>
          <t>ks</t>
        </is>
      </c>
      <c r="H187" s="100" t="n">
        <v>27</v>
      </c>
      <c r="I187" s="77" t="n">
        <v>7.57</v>
      </c>
      <c r="J187" s="77">
        <f>ROUND(I187*H187,2)</f>
        <v/>
      </c>
      <c r="K187" s="78" t="inlineStr">
        <is>
          <t>CENEKON 2026/02</t>
        </is>
      </c>
      <c r="N187" s="46" t="inlineStr">
        <is>
          <t>základná</t>
        </is>
      </c>
      <c r="O187" s="98" t="n">
        <v>0</v>
      </c>
      <c r="P187" s="98">
        <f>O187*H187</f>
        <v/>
      </c>
      <c r="Q187" s="98" t="n">
        <v>0</v>
      </c>
      <c r="R187" s="98">
        <f>Q187*H187</f>
        <v/>
      </c>
      <c r="S187" s="98" t="n">
        <v>0</v>
      </c>
      <c r="T187" s="98">
        <f>S187*H187</f>
        <v/>
      </c>
      <c r="AR187" s="1" t="inlineStr">
        <is>
          <t>16</t>
        </is>
      </c>
      <c r="AT187" s="1" t="inlineStr">
        <is>
          <t>K</t>
        </is>
      </c>
      <c r="AU187" s="1" t="inlineStr">
        <is>
          <t>2</t>
        </is>
      </c>
      <c r="AY187" s="1" t="inlineStr">
        <is>
          <t>ROZPOCET</t>
        </is>
      </c>
      <c r="BE187" s="31">
        <f>IF(N187="základná",J187,0)</f>
        <v/>
      </c>
      <c r="BF187" s="31">
        <f>IF(N187="znížená",J187,0)</f>
        <v/>
      </c>
      <c r="BG187" s="31">
        <f>IF(N187="zákl. prenesená",J187,0)</f>
        <v/>
      </c>
      <c r="BH187" s="31">
        <f>IF(N187="zníž. prenesená",J187,0)</f>
        <v/>
      </c>
      <c r="BI187" s="31">
        <f>IF(N187="nulová",J187,0)</f>
        <v/>
      </c>
      <c r="BJ187" s="1" t="inlineStr">
        <is>
          <t>2</t>
        </is>
      </c>
      <c r="BK187" s="31">
        <f>ROUND(I187*H187,2)</f>
        <v/>
      </c>
      <c r="BL187" s="1" t="inlineStr">
        <is>
          <t>16</t>
        </is>
      </c>
      <c r="BM187" s="1" t="inlineStr">
        <is>
          <t>-1579002680</t>
        </is>
      </c>
    </row>
    <row r="188">
      <c r="D188" s="79" t="inlineStr">
        <is>
          <t>VV</t>
        </is>
      </c>
      <c r="F188" s="80" t="inlineStr">
        <is>
          <t>napojenie 27 zvodov od digestorov DN 125 na stúpačku DN 160</t>
        </is>
      </c>
      <c r="H188" s="101" t="n">
        <v>27</v>
      </c>
      <c r="AT188" s="1" t="inlineStr">
        <is>
          <t>VV</t>
        </is>
      </c>
      <c r="AU188" s="1" t="inlineStr">
        <is>
          <t>2</t>
        </is>
      </c>
      <c r="AV188" s="2" t="inlineStr">
        <is>
          <t>2</t>
        </is>
      </c>
      <c r="AW188" s="2" t="inlineStr">
        <is>
          <t>True</t>
        </is>
      </c>
      <c r="AX188" s="2" t="inlineStr">
        <is>
          <t>1</t>
        </is>
      </c>
      <c r="AY188" s="1" t="inlineStr">
        <is>
          <t>ROZPOCET</t>
        </is>
      </c>
    </row>
    <row r="189" ht="24" customHeight="1">
      <c r="C189" s="82" t="inlineStr">
        <is>
          <t>25</t>
        </is>
      </c>
      <c r="D189" s="82" t="inlineStr">
        <is>
          <t>M</t>
        </is>
      </c>
      <c r="E189" s="83" t="inlineStr">
        <is>
          <t>429850018100.S</t>
        </is>
      </c>
      <c r="F189" s="84" t="inlineStr">
        <is>
          <t>Prechod symetrický DN 160 pre kruhové spiro potrubie</t>
        </is>
      </c>
      <c r="G189" s="85" t="inlineStr">
        <is>
          <t>ks</t>
        </is>
      </c>
      <c r="H189" s="102" t="n">
        <v>27</v>
      </c>
      <c r="I189" s="87" t="n">
        <v>4.62</v>
      </c>
      <c r="J189" s="87">
        <f>ROUND(I189*H189,2)</f>
        <v/>
      </c>
      <c r="K189" s="88" t="inlineStr">
        <is>
          <t>CENEKON 2026/02</t>
        </is>
      </c>
      <c r="N189" s="46" t="inlineStr">
        <is>
          <t>základná</t>
        </is>
      </c>
      <c r="O189" s="98" t="n">
        <v>0</v>
      </c>
      <c r="P189" s="98">
        <f>O189*H189</f>
        <v/>
      </c>
      <c r="Q189" s="98" t="n">
        <v>0.0012</v>
      </c>
      <c r="R189" s="98">
        <f>Q189*H189</f>
        <v/>
      </c>
      <c r="S189" s="98" t="n">
        <v>0</v>
      </c>
      <c r="T189" s="98">
        <f>S189*H189</f>
        <v/>
      </c>
      <c r="AR189" s="1" t="inlineStr">
        <is>
          <t>32</t>
        </is>
      </c>
      <c r="AT189" s="1" t="inlineStr">
        <is>
          <t>M</t>
        </is>
      </c>
      <c r="AU189" s="1" t="inlineStr">
        <is>
          <t>2</t>
        </is>
      </c>
      <c r="AY189" s="1" t="inlineStr">
        <is>
          <t>ROZPOCET</t>
        </is>
      </c>
      <c r="BE189" s="31">
        <f>IF(N189="základná",J189,0)</f>
        <v/>
      </c>
      <c r="BF189" s="31">
        <f>IF(N189="znížená",J189,0)</f>
        <v/>
      </c>
      <c r="BG189" s="31">
        <f>IF(N189="zákl. prenesená",J189,0)</f>
        <v/>
      </c>
      <c r="BH189" s="31">
        <f>IF(N189="zníž. prenesená",J189,0)</f>
        <v/>
      </c>
      <c r="BI189" s="31">
        <f>IF(N189="nulová",J189,0)</f>
        <v/>
      </c>
      <c r="BJ189" s="1" t="inlineStr">
        <is>
          <t>2</t>
        </is>
      </c>
      <c r="BK189" s="31">
        <f>ROUND(I189*H189,2)</f>
        <v/>
      </c>
      <c r="BL189" s="1" t="inlineStr">
        <is>
          <t>16</t>
        </is>
      </c>
      <c r="BM189" s="1" t="inlineStr">
        <is>
          <t>1001135763</t>
        </is>
      </c>
    </row>
    <row r="190">
      <c r="D190" s="79" t="inlineStr">
        <is>
          <t>VV</t>
        </is>
      </c>
      <c r="F190" s="80" t="inlineStr">
        <is>
          <t>zhodné s montážou prechodov = 27</t>
        </is>
      </c>
      <c r="H190" s="101" t="n">
        <v>27</v>
      </c>
      <c r="AT190" s="1" t="inlineStr">
        <is>
          <t>VV</t>
        </is>
      </c>
      <c r="AU190" s="1" t="inlineStr">
        <is>
          <t>2</t>
        </is>
      </c>
      <c r="AV190" s="2" t="inlineStr">
        <is>
          <t>2</t>
        </is>
      </c>
      <c r="AW190" s="2" t="inlineStr">
        <is>
          <t>True</t>
        </is>
      </c>
      <c r="AX190" s="2" t="inlineStr">
        <is>
          <t>1</t>
        </is>
      </c>
      <c r="AY190" s="1" t="inlineStr">
        <is>
          <t>ROZPOCET</t>
        </is>
      </c>
    </row>
    <row r="191" ht="24" customHeight="1">
      <c r="C191" s="72" t="inlineStr">
        <is>
          <t>26</t>
        </is>
      </c>
      <c r="D191" s="72" t="inlineStr">
        <is>
          <t>K</t>
        </is>
      </c>
      <c r="E191" s="73" t="inlineStr">
        <is>
          <t>769021496.S</t>
        </is>
      </c>
      <c r="F191" s="74" t="inlineStr">
        <is>
          <t>Montáž výfukovej hlavice kruhovej DN 160 nad strechou</t>
        </is>
      </c>
      <c r="G191" s="75" t="inlineStr">
        <is>
          <t>ks</t>
        </is>
      </c>
      <c r="H191" s="100" t="n">
        <v>18</v>
      </c>
      <c r="I191" s="77" t="n">
        <v>13.11</v>
      </c>
      <c r="J191" s="77">
        <f>ROUND(I191*H191,2)</f>
        <v/>
      </c>
      <c r="K191" s="78" t="inlineStr">
        <is>
          <t>CENEKON 2026/02</t>
        </is>
      </c>
      <c r="N191" s="46" t="inlineStr">
        <is>
          <t>základná</t>
        </is>
      </c>
      <c r="O191" s="98" t="n">
        <v>0</v>
      </c>
      <c r="P191" s="98">
        <f>O191*H191</f>
        <v/>
      </c>
      <c r="Q191" s="98" t="n">
        <v>0</v>
      </c>
      <c r="R191" s="98">
        <f>Q191*H191</f>
        <v/>
      </c>
      <c r="S191" s="98" t="n">
        <v>0</v>
      </c>
      <c r="T191" s="98">
        <f>S191*H191</f>
        <v/>
      </c>
      <c r="AR191" s="1" t="inlineStr">
        <is>
          <t>16</t>
        </is>
      </c>
      <c r="AT191" s="1" t="inlineStr">
        <is>
          <t>K</t>
        </is>
      </c>
      <c r="AU191" s="1" t="inlineStr">
        <is>
          <t>2</t>
        </is>
      </c>
      <c r="AY191" s="1" t="inlineStr">
        <is>
          <t>ROZPOCET</t>
        </is>
      </c>
      <c r="BE191" s="31">
        <f>IF(N191="základná",J191,0)</f>
        <v/>
      </c>
      <c r="BF191" s="31">
        <f>IF(N191="znížená",J191,0)</f>
        <v/>
      </c>
      <c r="BG191" s="31">
        <f>IF(N191="zákl. prenesená",J191,0)</f>
        <v/>
      </c>
      <c r="BH191" s="31">
        <f>IF(N191="zníž. prenesená",J191,0)</f>
        <v/>
      </c>
      <c r="BI191" s="31">
        <f>IF(N191="nulová",J191,0)</f>
        <v/>
      </c>
      <c r="BJ191" s="1" t="inlineStr">
        <is>
          <t>2</t>
        </is>
      </c>
      <c r="BK191" s="31">
        <f>ROUND(I191*H191,2)</f>
        <v/>
      </c>
      <c r="BL191" s="1" t="inlineStr">
        <is>
          <t>16</t>
        </is>
      </c>
      <c r="BM191" s="1" t="inlineStr">
        <is>
          <t>-2120178195</t>
        </is>
      </c>
    </row>
    <row r="192">
      <c r="D192" s="79" t="inlineStr">
        <is>
          <t>VV</t>
        </is>
      </c>
      <c r="F192" s="80" t="inlineStr">
        <is>
          <t>18 vetracích hlavíc odčítaných z pôdorysu strechy (výkres 005)</t>
        </is>
      </c>
      <c r="H192" s="101" t="n">
        <v>18</v>
      </c>
      <c r="AT192" s="1" t="inlineStr">
        <is>
          <t>VV</t>
        </is>
      </c>
      <c r="AU192" s="1" t="inlineStr">
        <is>
          <t>2</t>
        </is>
      </c>
      <c r="AV192" s="2" t="inlineStr">
        <is>
          <t>2</t>
        </is>
      </c>
      <c r="AW192" s="2" t="inlineStr">
        <is>
          <t>True</t>
        </is>
      </c>
      <c r="AX192" s="2" t="inlineStr">
        <is>
          <t>1</t>
        </is>
      </c>
      <c r="AY192" s="1" t="inlineStr">
        <is>
          <t>ROZPOCET</t>
        </is>
      </c>
    </row>
    <row r="193" ht="24" customHeight="1">
      <c r="C193" s="82" t="inlineStr">
        <is>
          <t>27</t>
        </is>
      </c>
      <c r="D193" s="82" t="inlineStr">
        <is>
          <t>M</t>
        </is>
      </c>
      <c r="E193" s="83" t="inlineStr">
        <is>
          <t>429720011400.S</t>
        </is>
      </c>
      <c r="F193" s="84" t="inlineStr">
        <is>
          <t>Hlavica výfuková kruhová so sitom DN 160</t>
        </is>
      </c>
      <c r="G193" s="85" t="inlineStr">
        <is>
          <t>ks</t>
        </is>
      </c>
      <c r="H193" s="102" t="n">
        <v>18</v>
      </c>
      <c r="I193" s="87" t="n">
        <v>43.23</v>
      </c>
      <c r="J193" s="87">
        <f>ROUND(I193*H193,2)</f>
        <v/>
      </c>
      <c r="K193" s="88" t="inlineStr">
        <is>
          <t>CENEKON 2026/02</t>
        </is>
      </c>
      <c r="N193" s="46" t="inlineStr">
        <is>
          <t>základná</t>
        </is>
      </c>
      <c r="O193" s="98" t="n">
        <v>0</v>
      </c>
      <c r="P193" s="98">
        <f>O193*H193</f>
        <v/>
      </c>
      <c r="Q193" s="98" t="n">
        <v>0.0024</v>
      </c>
      <c r="R193" s="98">
        <f>Q193*H193</f>
        <v/>
      </c>
      <c r="S193" s="98" t="n">
        <v>0</v>
      </c>
      <c r="T193" s="98">
        <f>S193*H193</f>
        <v/>
      </c>
      <c r="AR193" s="1" t="inlineStr">
        <is>
          <t>32</t>
        </is>
      </c>
      <c r="AT193" s="1" t="inlineStr">
        <is>
          <t>M</t>
        </is>
      </c>
      <c r="AU193" s="1" t="inlineStr">
        <is>
          <t>2</t>
        </is>
      </c>
      <c r="AY193" s="1" t="inlineStr">
        <is>
          <t>ROZPOCET</t>
        </is>
      </c>
      <c r="BE193" s="31">
        <f>IF(N193="základná",J193,0)</f>
        <v/>
      </c>
      <c r="BF193" s="31">
        <f>IF(N193="znížená",J193,0)</f>
        <v/>
      </c>
      <c r="BG193" s="31">
        <f>IF(N193="zákl. prenesená",J193,0)</f>
        <v/>
      </c>
      <c r="BH193" s="31">
        <f>IF(N193="zníž. prenesená",J193,0)</f>
        <v/>
      </c>
      <c r="BI193" s="31">
        <f>IF(N193="nulová",J193,0)</f>
        <v/>
      </c>
      <c r="BJ193" s="1" t="inlineStr">
        <is>
          <t>2</t>
        </is>
      </c>
      <c r="BK193" s="31">
        <f>ROUND(I193*H193,2)</f>
        <v/>
      </c>
      <c r="BL193" s="1" t="inlineStr">
        <is>
          <t>16</t>
        </is>
      </c>
      <c r="BM193" s="1" t="inlineStr">
        <is>
          <t>699230057</t>
        </is>
      </c>
    </row>
    <row r="194">
      <c r="D194" s="79" t="inlineStr">
        <is>
          <t>VV</t>
        </is>
      </c>
      <c r="F194" s="80" t="inlineStr">
        <is>
          <t>18 ks podľa pôdorysu strechy (VHO160)</t>
        </is>
      </c>
      <c r="H194" s="101" t="n">
        <v>18</v>
      </c>
      <c r="AT194" s="1" t="inlineStr">
        <is>
          <t>VV</t>
        </is>
      </c>
      <c r="AU194" s="1" t="inlineStr">
        <is>
          <t>2</t>
        </is>
      </c>
      <c r="AV194" s="2" t="inlineStr">
        <is>
          <t>2</t>
        </is>
      </c>
      <c r="AW194" s="2" t="inlineStr">
        <is>
          <t>True</t>
        </is>
      </c>
      <c r="AX194" s="2" t="inlineStr">
        <is>
          <t>1</t>
        </is>
      </c>
      <c r="AY194" s="1" t="inlineStr">
        <is>
          <t>ROZPOCET</t>
        </is>
      </c>
    </row>
    <row r="195" ht="48" customHeight="1">
      <c r="C195" s="82" t="inlineStr">
        <is>
          <t>28</t>
        </is>
      </c>
      <c r="D195" s="82" t="inlineStr">
        <is>
          <t>M</t>
        </is>
      </c>
      <c r="E195" s="83" t="inlineStr">
        <is>
          <t>552810006510.S</t>
        </is>
      </c>
      <c r="F195" s="84" t="inlineStr">
        <is>
          <t>Objímka potrubná rýchloupínacia D 157-163 mm s EPDM izolantom - závesy potrubia DN 160 (Rozostup závesov 2,00 m podľa technickej správy vzduchotechniky.)</t>
        </is>
      </c>
      <c r="G195" s="85" t="inlineStr">
        <is>
          <t>ks</t>
        </is>
      </c>
      <c r="H195" s="102" t="n">
        <v>109</v>
      </c>
      <c r="I195" s="87" t="n">
        <v>10.63</v>
      </c>
      <c r="J195" s="87">
        <f>ROUND(I195*H195,2)</f>
        <v/>
      </c>
      <c r="K195" s="88" t="inlineStr">
        <is>
          <t>CENEKON 2026/02</t>
        </is>
      </c>
      <c r="N195" s="46" t="inlineStr">
        <is>
          <t>základná</t>
        </is>
      </c>
      <c r="O195" s="98" t="n">
        <v>0</v>
      </c>
      <c r="P195" s="98">
        <f>O195*H195</f>
        <v/>
      </c>
      <c r="Q195" s="98" t="n">
        <v>0.00034</v>
      </c>
      <c r="R195" s="98">
        <f>Q195*H195</f>
        <v/>
      </c>
      <c r="S195" s="98" t="n">
        <v>0</v>
      </c>
      <c r="T195" s="98">
        <f>S195*H195</f>
        <v/>
      </c>
      <c r="AR195" s="1" t="inlineStr">
        <is>
          <t>32</t>
        </is>
      </c>
      <c r="AT195" s="1" t="inlineStr">
        <is>
          <t>M</t>
        </is>
      </c>
      <c r="AU195" s="1" t="inlineStr">
        <is>
          <t>2</t>
        </is>
      </c>
      <c r="AY195" s="1" t="inlineStr">
        <is>
          <t>ROZPOCET</t>
        </is>
      </c>
      <c r="BE195" s="31">
        <f>IF(N195="základná",J195,0)</f>
        <v/>
      </c>
      <c r="BF195" s="31">
        <f>IF(N195="znížená",J195,0)</f>
        <v/>
      </c>
      <c r="BG195" s="31">
        <f>IF(N195="zákl. prenesená",J195,0)</f>
        <v/>
      </c>
      <c r="BH195" s="31">
        <f>IF(N195="zníž. prenesená",J195,0)</f>
        <v/>
      </c>
      <c r="BI195" s="31">
        <f>IF(N195="nulová",J195,0)</f>
        <v/>
      </c>
      <c r="BJ195" s="1" t="inlineStr">
        <is>
          <t>2</t>
        </is>
      </c>
      <c r="BK195" s="31">
        <f>ROUND(I195*H195,2)</f>
        <v/>
      </c>
      <c r="BL195" s="1" t="inlineStr">
        <is>
          <t>16</t>
        </is>
      </c>
      <c r="BM195" s="1" t="inlineStr">
        <is>
          <t>1281063505</t>
        </is>
      </c>
    </row>
    <row r="196">
      <c r="D196" s="79" t="inlineStr">
        <is>
          <t>VV</t>
        </is>
      </c>
      <c r="F196" s="80" t="inlineStr">
        <is>
          <t>216,82 m potrubia DN 160 / rozostup závesov 2,00 m = 108,4, zaokrúhlené na 109</t>
        </is>
      </c>
      <c r="H196" s="101" t="n">
        <v>109</v>
      </c>
      <c r="AT196" s="1" t="inlineStr">
        <is>
          <t>VV</t>
        </is>
      </c>
      <c r="AU196" s="1" t="inlineStr">
        <is>
          <t>2</t>
        </is>
      </c>
      <c r="AV196" s="2" t="inlineStr">
        <is>
          <t>2</t>
        </is>
      </c>
      <c r="AW196" s="2" t="inlineStr">
        <is>
          <t>True</t>
        </is>
      </c>
      <c r="AX196" s="2" t="inlineStr">
        <is>
          <t>1</t>
        </is>
      </c>
      <c r="AY196" s="1" t="inlineStr">
        <is>
          <t>ROZPOCET</t>
        </is>
      </c>
    </row>
    <row r="197" ht="48" customHeight="1">
      <c r="C197" s="82" t="inlineStr">
        <is>
          <t>29</t>
        </is>
      </c>
      <c r="D197" s="82" t="inlineStr">
        <is>
          <t>M</t>
        </is>
      </c>
      <c r="E197" s="83" t="inlineStr">
        <is>
          <t>552810006495.S</t>
        </is>
      </c>
      <c r="F197" s="84" t="inlineStr">
        <is>
          <t>Objímka potrubná rýchloupínacia D 123-128 mm s EPDM izolantom - závesy potrubia DN 125 (Rozostup závesov 2,00 m podľa technickej správy vzduchotechniky.)</t>
        </is>
      </c>
      <c r="G197" s="85" t="inlineStr">
        <is>
          <t>ks</t>
        </is>
      </c>
      <c r="H197" s="102" t="n">
        <v>19</v>
      </c>
      <c r="I197" s="87" t="n">
        <v>8.02</v>
      </c>
      <c r="J197" s="87">
        <f>ROUND(I197*H197,2)</f>
        <v/>
      </c>
      <c r="K197" s="88" t="inlineStr">
        <is>
          <t>CENEKON 2026/02</t>
        </is>
      </c>
      <c r="N197" s="46" t="inlineStr">
        <is>
          <t>základná</t>
        </is>
      </c>
      <c r="O197" s="98" t="n">
        <v>0</v>
      </c>
      <c r="P197" s="98">
        <f>O197*H197</f>
        <v/>
      </c>
      <c r="Q197" s="98" t="n">
        <v>0.00024</v>
      </c>
      <c r="R197" s="98">
        <f>Q197*H197</f>
        <v/>
      </c>
      <c r="S197" s="98" t="n">
        <v>0</v>
      </c>
      <c r="T197" s="98">
        <f>S197*H197</f>
        <v/>
      </c>
      <c r="AR197" s="1" t="inlineStr">
        <is>
          <t>32</t>
        </is>
      </c>
      <c r="AT197" s="1" t="inlineStr">
        <is>
          <t>M</t>
        </is>
      </c>
      <c r="AU197" s="1" t="inlineStr">
        <is>
          <t>2</t>
        </is>
      </c>
      <c r="AY197" s="1" t="inlineStr">
        <is>
          <t>ROZPOCET</t>
        </is>
      </c>
      <c r="BE197" s="31">
        <f>IF(N197="základná",J197,0)</f>
        <v/>
      </c>
      <c r="BF197" s="31">
        <f>IF(N197="znížená",J197,0)</f>
        <v/>
      </c>
      <c r="BG197" s="31">
        <f>IF(N197="zákl. prenesená",J197,0)</f>
        <v/>
      </c>
      <c r="BH197" s="31">
        <f>IF(N197="zníž. prenesená",J197,0)</f>
        <v/>
      </c>
      <c r="BI197" s="31">
        <f>IF(N197="nulová",J197,0)</f>
        <v/>
      </c>
      <c r="BJ197" s="1" t="inlineStr">
        <is>
          <t>2</t>
        </is>
      </c>
      <c r="BK197" s="31">
        <f>ROUND(I197*H197,2)</f>
        <v/>
      </c>
      <c r="BL197" s="1" t="inlineStr">
        <is>
          <t>16</t>
        </is>
      </c>
      <c r="BM197" s="1" t="inlineStr">
        <is>
          <t>-1294229942</t>
        </is>
      </c>
    </row>
    <row r="198">
      <c r="D198" s="79" t="inlineStr">
        <is>
          <t>VV</t>
        </is>
      </c>
      <c r="F198" s="80" t="inlineStr">
        <is>
          <t>36,75 m potrubia DN 125 / rozostup závesov 2,00 m = 18,4, zaokrúhlené na 19</t>
        </is>
      </c>
      <c r="H198" s="101" t="n">
        <v>19</v>
      </c>
      <c r="AT198" s="1" t="inlineStr">
        <is>
          <t>VV</t>
        </is>
      </c>
      <c r="AU198" s="1" t="inlineStr">
        <is>
          <t>2</t>
        </is>
      </c>
      <c r="AV198" s="2" t="inlineStr">
        <is>
          <t>2</t>
        </is>
      </c>
      <c r="AW198" s="2" t="inlineStr">
        <is>
          <t>True</t>
        </is>
      </c>
      <c r="AX198" s="2" t="inlineStr">
        <is>
          <t>1</t>
        </is>
      </c>
      <c r="AY198" s="1" t="inlineStr">
        <is>
          <t>ROZPOCET</t>
        </is>
      </c>
    </row>
    <row r="199" ht="84" customHeight="1">
      <c r="C199" s="72" t="inlineStr">
        <is>
          <t>30</t>
        </is>
      </c>
      <c r="D199" s="72" t="inlineStr">
        <is>
          <t>K</t>
        </is>
      </c>
      <c r="E199" s="73" t="inlineStr">
        <is>
          <t>R030</t>
        </is>
      </c>
      <c r="F199" s="74" t="inlineStr">
        <is>
          <t>Komplexné vyskúšanie, zaregulovanie a odovzdanie vzduchotechnického zariadenia vrátane protokolu (Cena z prieskumu trhu podľa zverejneného rozpočtu porovnateľnej vzduchotechniky (zaregulovanie, kompletné vyskúšanie, protokol). Rozsah druhej varianty je uvedený v predpoklade P-63 pod rekapituláciou.)</t>
        </is>
      </c>
      <c r="G199" s="75" t="inlineStr">
        <is>
          <t>kpl</t>
        </is>
      </c>
      <c r="H199" s="100" t="n">
        <v>1</v>
      </c>
      <c r="I199" s="77" t="n">
        <v>241.21</v>
      </c>
      <c r="J199" s="77">
        <f>ROUND(I199*H199,2)</f>
        <v/>
      </c>
      <c r="K199" s="78" t="inlineStr">
        <is>
          <t>Prieskum trhu 2026</t>
        </is>
      </c>
      <c r="N199" s="46" t="inlineStr">
        <is>
          <t>základná</t>
        </is>
      </c>
      <c r="O199" s="98" t="n">
        <v>0</v>
      </c>
      <c r="P199" s="98">
        <f>O199*H199</f>
        <v/>
      </c>
      <c r="Q199" s="98" t="n">
        <v>0</v>
      </c>
      <c r="R199" s="98">
        <f>Q199*H199</f>
        <v/>
      </c>
      <c r="S199" s="98" t="n">
        <v>0</v>
      </c>
      <c r="T199" s="98">
        <f>S199*H199</f>
        <v/>
      </c>
      <c r="AR199" s="1" t="inlineStr">
        <is>
          <t>16</t>
        </is>
      </c>
      <c r="AT199" s="1" t="inlineStr">
        <is>
          <t>K</t>
        </is>
      </c>
      <c r="AU199" s="1" t="inlineStr">
        <is>
          <t>2</t>
        </is>
      </c>
      <c r="AY199" s="1" t="inlineStr">
        <is>
          <t>ROZPOCET</t>
        </is>
      </c>
      <c r="BE199" s="31">
        <f>IF(N199="základná",J199,0)</f>
        <v/>
      </c>
      <c r="BF199" s="31">
        <f>IF(N199="znížená",J199,0)</f>
        <v/>
      </c>
      <c r="BG199" s="31">
        <f>IF(N199="zákl. prenesená",J199,0)</f>
        <v/>
      </c>
      <c r="BH199" s="31">
        <f>IF(N199="zníž. prenesená",J199,0)</f>
        <v/>
      </c>
      <c r="BI199" s="31">
        <f>IF(N199="nulová",J199,0)</f>
        <v/>
      </c>
      <c r="BJ199" s="1" t="inlineStr">
        <is>
          <t>2</t>
        </is>
      </c>
      <c r="BK199" s="31">
        <f>ROUND(I199*H199,2)</f>
        <v/>
      </c>
      <c r="BL199" s="1" t="inlineStr">
        <is>
          <t>16</t>
        </is>
      </c>
      <c r="BM199" s="1" t="inlineStr">
        <is>
          <t>1882042671</t>
        </is>
      </c>
    </row>
    <row r="200">
      <c r="D200" s="79" t="inlineStr">
        <is>
          <t>VV</t>
        </is>
      </c>
      <c r="F200" s="80" t="inlineStr">
        <is>
          <t>celé vzduchotechnické zariadenie objektu, 1 komplet</t>
        </is>
      </c>
      <c r="H200" s="101" t="n">
        <v>1</v>
      </c>
      <c r="AT200" s="1" t="inlineStr">
        <is>
          <t>VV</t>
        </is>
      </c>
      <c r="AU200" s="1" t="inlineStr">
        <is>
          <t>2</t>
        </is>
      </c>
      <c r="AV200" s="2" t="inlineStr">
        <is>
          <t>2</t>
        </is>
      </c>
      <c r="AW200" s="2" t="inlineStr">
        <is>
          <t>True</t>
        </is>
      </c>
      <c r="AX200" s="2" t="inlineStr">
        <is>
          <t>1</t>
        </is>
      </c>
      <c r="AY200" s="1" t="inlineStr">
        <is>
          <t>ROZPOCET</t>
        </is>
      </c>
    </row>
  </sheetData>
  <mergeCells count="9">
    <mergeCell ref="E18:H18"/>
    <mergeCell ref="E9:H9"/>
    <mergeCell ref="E114:H114"/>
    <mergeCell ref="L2:V2"/>
    <mergeCell ref="E85:H85"/>
    <mergeCell ref="E7:H7"/>
    <mergeCell ref="E87:H87"/>
    <mergeCell ref="E112:H112"/>
    <mergeCell ref="E27:H27"/>
  </mergeCells>
  <pageMargins left="0.75" right="0.75" top="1" bottom="1" header="0.5" footer="0.5"/>
  <pageSetup orientation="portrait" paperSize="9" fitToHeight="100"/>
</worksheet>
</file>

<file path=xl/worksheets/sheet7.xml><?xml version="1.0" encoding="utf-8"?>
<worksheet xmlns="http://schemas.openxmlformats.org/spreadsheetml/2006/main">
  <sheetPr>
    <outlinePr summaryBelow="1" summaryRight="1"/>
    <pageSetUpPr/>
  </sheetPr>
  <dimension ref="A1:BM258"/>
  <sheetViews>
    <sheetView showGridLines="0" workbookViewId="0">
      <selection activeCell="A1" sqref="A1"/>
    </sheetView>
  </sheetViews>
  <sheetFormatPr baseColWidth="8" defaultRowHeight="15"/>
  <cols>
    <col width="8.33" customWidth="1" min="1" max="1"/>
    <col width="1.17" customWidth="1" min="2" max="2"/>
    <col width="4.16" customWidth="1" min="3" max="3"/>
    <col width="4.33" customWidth="1" min="4" max="4"/>
    <col width="17.16" customWidth="1" min="5" max="5"/>
    <col width="50.83" customWidth="1" min="6" max="6"/>
    <col width="7.5" customWidth="1" min="7" max="7"/>
    <col width="14" customWidth="1" min="8" max="8"/>
    <col width="15.83" customWidth="1" min="9" max="9"/>
    <col width="22.33" customWidth="1" min="10" max="10"/>
    <col hidden="1" width="22.33" customWidth="1" min="11" max="11"/>
    <col width="9.33" customWidth="1" min="12" max="12"/>
    <col hidden="1" width="10.83" customWidth="1" min="13" max="13"/>
    <col hidden="1" width="9.33" customWidth="1" min="14" max="14"/>
    <col hidden="1" width="14.17" customWidth="1" min="15" max="15"/>
    <col hidden="1" width="14.17" customWidth="1" min="16" max="16"/>
    <col hidden="1" width="14.17" customWidth="1" min="17" max="17"/>
    <col hidden="1" width="14.17" customWidth="1" min="18" max="18"/>
    <col hidden="1" width="14.17" customWidth="1" min="19" max="19"/>
    <col hidden="1" width="14.17" customWidth="1" min="20" max="20"/>
    <col hidden="1" width="16.33" customWidth="1" min="21" max="21"/>
    <col hidden="1" width="9.33" customWidth="1" min="44" max="44"/>
    <col hidden="1" width="9.33" customWidth="1" min="45" max="45"/>
    <col hidden="1" width="9.33" customWidth="1" min="46" max="46"/>
    <col hidden="1" width="9.33" customWidth="1" min="47" max="47"/>
    <col hidden="1" width="9.33" customWidth="1" min="48" max="48"/>
    <col hidden="1" width="9.33" customWidth="1" min="49" max="49"/>
    <col hidden="1" width="9.33" customWidth="1" min="50" max="50"/>
    <col hidden="1" width="9.33" customWidth="1" min="51" max="51"/>
    <col hidden="1" width="9.33" customWidth="1" min="52" max="52"/>
    <col hidden="1" width="9.33" customWidth="1" min="53" max="53"/>
    <col hidden="1" width="9.33" customWidth="1" min="54" max="54"/>
    <col hidden="1" width="9.33" customWidth="1" min="55" max="55"/>
    <col hidden="1" width="9.33" customWidth="1" min="56" max="56"/>
    <col hidden="1" width="9.33" customWidth="1" min="57" max="57"/>
    <col hidden="1" width="9.33" customWidth="1" min="58" max="58"/>
    <col hidden="1" width="9.33" customWidth="1" min="59" max="59"/>
    <col hidden="1" width="9.33" customWidth="1" min="60" max="60"/>
    <col hidden="1" width="9.33" customWidth="1" min="61" max="61"/>
    <col hidden="1" width="9.33" customWidth="1" min="62" max="62"/>
    <col hidden="1" width="9.33" customWidth="1" min="63" max="63"/>
    <col hidden="1" width="9.33" customWidth="1" min="64" max="64"/>
    <col hidden="1" width="9.33" customWidth="1" min="65" max="65"/>
  </cols>
  <sheetData>
    <row r="1"/>
    <row r="2">
      <c r="AT2" s="1" t="inlineStr">
        <is>
          <t>{46ff05dd-4363-456a-bc78-d7f6b201cb12}</t>
        </is>
      </c>
    </row>
    <row r="3">
      <c r="AT3" s="1" t="inlineStr">
        <is>
          <t>1</t>
        </is>
      </c>
    </row>
    <row r="4" ht="24.96" customHeight="1">
      <c r="D4" s="3" t="inlineStr">
        <is>
          <t>KRYCÍ LIST SÚPISU PRÁC</t>
        </is>
      </c>
      <c r="M4" s="1" t="inlineStr">
        <is>
          <t>v ---  nižšie sa nachádzajú doplnkové a pomocné údaje k zostavám  --- v</t>
        </is>
      </c>
      <c r="AT4" s="1" t="inlineStr">
        <is>
          <t>False</t>
        </is>
      </c>
    </row>
    <row r="5"/>
    <row r="6">
      <c r="D6" s="1" t="inlineStr">
        <is>
          <t>Stavba:</t>
        </is>
      </c>
    </row>
    <row r="7" ht="26.25" customHeight="1">
      <c r="E7" s="35">
        <f>'Rekapitulácia stavby'!K6</f>
        <v/>
      </c>
    </row>
    <row r="8">
      <c r="D8" s="1" t="inlineStr">
        <is>
          <t>Objekt:</t>
        </is>
      </c>
    </row>
    <row r="9" ht="16.5" customHeight="1">
      <c r="E9" s="5" t="inlineStr">
        <is>
          <t>SO 05 - Dažďová kanalizácia a vsakovací objekt</t>
        </is>
      </c>
    </row>
    <row r="10"/>
    <row r="11">
      <c r="D11" s="1" t="inlineStr">
        <is>
          <t>KSO:</t>
        </is>
      </c>
      <c r="I11" s="1" t="inlineStr">
        <is>
          <t>CC-SK:</t>
        </is>
      </c>
    </row>
    <row r="12">
      <c r="D12" s="1" t="inlineStr">
        <is>
          <t>Miesto:</t>
        </is>
      </c>
      <c r="F12" s="1" t="inlineStr">
        <is>
          <t>Trnavský kraj</t>
        </is>
      </c>
      <c r="I12" s="1" t="inlineStr">
        <is>
          <t>Dátum:</t>
        </is>
      </c>
      <c r="J12" s="94">
        <f>'Rekapitulácia stavby'!AN8</f>
        <v/>
      </c>
    </row>
    <row r="13"/>
    <row r="14">
      <c r="D14" s="1" t="inlineStr">
        <is>
          <t>Zadávateľ:</t>
        </is>
      </c>
      <c r="I14" s="1" t="inlineStr">
        <is>
          <t>IČO:</t>
        </is>
      </c>
    </row>
    <row r="15">
      <c r="E15" s="1" t="inlineStr">
        <is>
          <t>Anonymizované</t>
        </is>
      </c>
      <c r="I15" s="1" t="inlineStr">
        <is>
          <t>IČ DPH:</t>
        </is>
      </c>
      <c r="J15" s="1" t="n"/>
    </row>
    <row r="16"/>
    <row r="17">
      <c r="D17" s="1" t="inlineStr">
        <is>
          <t>Zhotoviteľ:</t>
        </is>
      </c>
      <c r="I17" s="1" t="inlineStr">
        <is>
          <t>IČO:</t>
        </is>
      </c>
      <c r="J17" s="1">
        <f>IF('Rekapitulácia stavby'!AN13="","",'Rekapitulácia stavby'!AN13)</f>
        <v/>
      </c>
    </row>
    <row r="18">
      <c r="E18" s="1">
        <f>IF('Rekapitulácia stavby'!E14="","",'Rekapitulácia stavby'!E14)</f>
        <v/>
      </c>
      <c r="I18" s="1" t="inlineStr">
        <is>
          <t>IČ DPH:</t>
        </is>
      </c>
      <c r="J18" s="1">
        <f>IF('Rekapitulácia stavby'!AN14="","",'Rekapitulácia stavby'!AN14)</f>
        <v/>
      </c>
    </row>
    <row r="19"/>
    <row r="20">
      <c r="D20" s="1" t="inlineStr">
        <is>
          <t>Projektant:</t>
        </is>
      </c>
      <c r="I20" s="1" t="inlineStr">
        <is>
          <t>IČO:</t>
        </is>
      </c>
    </row>
    <row r="21">
      <c r="E21" s="1" t="inlineStr">
        <is>
          <t xml:space="preserve"> </t>
        </is>
      </c>
      <c r="I21" s="1" t="inlineStr">
        <is>
          <t>IČ DPH:</t>
        </is>
      </c>
    </row>
    <row r="22"/>
    <row r="23">
      <c r="D23" s="1" t="inlineStr">
        <is>
          <t>Spracovateľ:</t>
        </is>
      </c>
      <c r="I23" s="1" t="inlineStr">
        <is>
          <t>IČO:</t>
        </is>
      </c>
    </row>
    <row r="24">
      <c r="E24" s="1" t="inlineStr">
        <is>
          <t xml:space="preserve"> </t>
        </is>
      </c>
      <c r="I24" s="1" t="inlineStr">
        <is>
          <t>IČ DPH:</t>
        </is>
      </c>
    </row>
    <row r="25"/>
    <row r="26">
      <c r="D26" s="1" t="inlineStr">
        <is>
          <t>Poznámka:</t>
        </is>
      </c>
    </row>
    <row r="27" ht="409" customHeight="1">
      <c r="E27" s="6" t="inlineStr">
        <is>
          <t>Rozmery vsakovacieho objektu sú podľa projektu informatívne, v čase návrhu nebol predložený hydrogeologický prieskum (DK-TS str. 3).
Dĺžky potrubia sú prevzaté z technickej správy dažďovej kanalizácie (DN 200 4,0 m, DN 150 68,0 m, DN 125 98,0 m).
Dažďová kanalizácia začína deviatimi prípojmi zvodov v zemi; podokapné žľaby a zvodové rúry sú klampiarsky výrobok stavebnej časti, ktorú spracováva objednávateľ.
Obnova povrchov nad ryhami nie je v súpise: spevnené plochy sa budujú nanovo a sú súčasťou dopravnej časti mimo objednaného rozsahu.
Na päte každého z deviatich dažďových zvodov je lapač strešných splavenín ako prechodový prvok medzi zvodovou rúrou a potrubím dažďovej kanalizácie; legenda situácie ho nekreslí, technická správa však ukladá čistiť kôš na nečistoty. Filtráciu dažďovej vody pred vsakovacím objektom zabezpečuje navrhovaná filtračná šachta betónová DN 1000, ktorá je v súpise.
Úplné znenie poznámok je na liste Poznámky k rozpočtu.
S čím počítame (predpoklady, ktoré si môžete upraviť jedným číslom; druhá varianta je pri každom uvedená):
P-1: Zariaďovacie predmety sú ocenené v bežnom katalógovom štandarde; presný typ určuje podľa technickej správy investor. Vyšší štandard vybavenia by cenu zariaďovacích predmetov zvýšil rádovo o jednotky percent. Presnú cenu určí až výber konkrétnych výrobkov objednávateľom.
P-2: Vsakovací objekt je ocenený v rozmeroch podľa výkresu 003, hoci technická správa ich označuje za informatívne (chýba hydrogeologický prieskum). Úprava objemu vsakovacích blokov po hydrogeologickom prieskume je druhá varianta; cena sa mení úmerne počtu blokov, jeden blok je 57,76 EUR.
P-3: Vykurovanie je spracované znovu z projektovej dokumentácie; pracovný výkaz výmer objednávateľa slúžil len ako kontrola rozsahu. Nadviazanie na pracovný výkaz objednávateľa je možné na vyžiadanie, bez zmeny ceny.
P-4: Súpis je dodaný vo formáte KROS Export Komplet 2.0 na import do CENKROSu; práce a služby sú vedené ako typ K, materiály a výrobky ako typ M. Slepé výkazy výmer bez cien boli dodané s predchádzajúcou verziou rozpočtu a platia bez zmeny.
P-5: Technológia výťahu nie je v rozsahu; elektro obsahuje prívod a rozvádzač RV. Doplnenie technológie výťahu je druhá varianta; ocení sa po dodaní ponuky výrobcu. Cenu určí ponuka výrobcu výťahu.
P-6: Búracie práce a demontáže jestvujúcich rozvodov sú súčasťou stavebnej časti, ktorú spracováva objednávateľ. Doplnenie demontáží profesií je druhá varianta; ocení sa po dodaní výkresu jestvujúceho stavu. Cenu určí rozsah podľa výkresu jestvujúceho stavu.
P-7: Odvodnenie plochej strechy je vonkajšími žľabmi a zvodovými rúrami podľa legendy výkresu strechy; klampiarske práce sú súčasťou stavebnej časti a dažďová kanalizácia na ne nadväzuje deviatimi prípojmi v zemi. Variant s vnútornými strešnými vtokmi je vyčíslený pri rozpore R-3 (+4 924 EUR).
P-8: Skládka pre prebytočný výkopok je uvažovaná do 10 km; skutočnú vzdialenosť určí zhotoviteľ. Vzdialenejšia skládka je druhá varianta; každý ďalší kilometer je 0,55 EUR na tonu.
P-9: Vetracie hlavice vzduchotechniky sú uvažované 0,50 m nad strechou; výkres výšku nekótuje. Vyššie vyvedenie hlavíc nad strechu by súpis zvýšilo do 100 EUR.
P-10: Dimenzie medených rozvodov vykurovania nie sú v dokumentácii uvedené; uvažované D 22 mm od hydraulického modulu k rozdeľovaču a D 15 mm k rebríkovým telesám. Jednotná dimenzia D 22 mm by súpis zmenila do 1 300 EUR.
P-12: Vnútorné rozvody vody sú podľa označení na pôdorysoch rozdelené na DN 15 (60 %) a DN 20 (40 %). Celý rozvod v DN 20 by súpis zvýšil do 900 EUR.
P-13: Vodorovná vnútorná kanalizácia je podľa označení na pôdorysoch rozdelená na DN 110 (30 %) a DN 50 (70 %). Vyšší podiel DN 110 by súpis zvýšil do 1 500 EUR.
P-14: Objem elektrických zásobníkových ohrievačov pre nebytové priestory nie je určený; uvažovaný objem 80 l. Zásobníky s objemom 120 l by súpis zvýšili do 600 EUR.
P-15: Dĺžka káblov CHKE-V 5x6 mm2 k podružným rozvádzačom je odvodená z geometrie objektu (priemerná vzdialenosť po chodbe pri rovnomernom rozmiestnení 38 rozvádzačov). Meranie podľa skutočnej trasy po dodaní realizačnej dokumentácie je druhá varianta; odchýlka 10 % dĺžky znamená 798 EUR na kábli a 230 EUR na pospájaní.
P-16: Jestvujúce distribučné vedenie NN sa vyťahuje z ryhy nového vedenia; samostatný výkop pre demontáž sa nevykazuje. Samostatný výkop pre demontáž 20 m by súpis zvýšil orientačne do 200 EUR.
P-17: Veľkostný typ jestvujúcej istiacej a rozpojovacej skrine SR dokumentácia neuvádza; pre demontáž je uvažovaný rovnaký typ SR 7 ako nová skriňa. Menší typ skrine by súpis znížil o 8 EUR.
P-18: Schémy rozvádzačov kreslia pri každom podružnom rozvádzači prípojnicu HUP s vodičom CYA 16 mm2; v súpise je 38 prípojníc a vodič vedený súbežne s prívodom každého rozvádzača. Spoločná prípojnica na podlaží namiesto prípojnice pri každom rozvádzači by súpis znížila približne o 2 000 EUR.
P-19: Dĺžka doplnkového pospájania na jedno miesto (kúpeľňa, kuchyňa, strojovňa) je uvažovaná 5,00 m. Dlhšie trasy doplnkového pospájania by súpis zvýšili do 300 EUR.
P-20: Vybavenie výťahovej šachty elektroinštaláciou (dve svietidlá, spínač a servisná zásuvka) vychádza z požiadaviek na obsluhu šachty; vlastná technológia výťahu v súpise nie je. Ak vybavenie výťahovej šachty dodá výrobca výťahu, súpis sa zníži o 270 EUR.
P-21: Projekt predpisuje káble CHKE-R; cenová sústava obsahuje ekvivalent CHKE-V s rovnakým prierezom, ktorým je položka ocenená. Doložená ponuka na pôvodný typ CHKE-R je druhá varianta; rozdiel sa prejaví v cene materiálu. Cenu určí ponuka dodávateľa káblov.
P-22: Dĺžky vývodov z rozvádzača RE (CENTRAL STOP, RV, SV1, SV2) sú odvodené z geometrie objektu rovnako ako dĺžky prívodov k podružným rozvádzačom. Meranie vývodov podľa skutočnej trasy je druhá varianta; odchýlka 10 % dĺžky znamená 55 EUR.
P-23: Dĺžka káblového žľabu je odvodená z chodbového rozvodu po dĺžke objektu na každom podlaží a zvislej stúpačky od rozvádzača RE. Káblový žľab aj vo vetvách k jednotlivým rozvádzačom by súpis zvýšil do 4 500 EUR.
P-24: Cenová sústava obsahuje najbližšiu výzbroj istiacej skrine SR 7; presný typ predpísaný technickou správou sa doloží ponukou dodávateľa. Doložená ponuka na presný typ skrine HASMA je druhá varianta. Cenu určí ponuka dodávateľa skríň.
P-25: Zvody bleskozvodu sú zabudované do zatepľovacieho systému a montujú sa spolu s fasádou; lešenie pre ne je súčasťou stavebnej časti. Samostatné lešenie alebo montážna plošina pre zvody by súpis zvýšili o 1 500 až 3 000 EUR.
P-27: Podiel ručného výkopu káblovej ryhy v súbehu so sieťami je uvažovaný 10 % dĺžky. Vyšší podiel ručného výkopu by súpis zvýšil do 600 EUR.
P-29: Počet zemniacich tyčí pre uzemnenie skrine SR a rozvádzača RE je uvažovaný tri tyče po 2 m na zariadenie. Doplnenie zemniacich tyčí podľa skutočne nameraného odporu je druhá varianta; jedna tyč s montážou je 64 EUR.
P-30: Počet vodovodných stúpačiek je uvažovaný deväť, rovnako ako hlavných kanalizačných stúpačiek. Iný počet vodovodných stúpačiek by zmenil cenu upchávok do 400 EUR.
P-31: Hĺbka ryhy areálovej splaškovej kanalizácie je uvažovaná 1,50 m; dokumentácia hĺbku neuvádza. Šírka ryhy 1,10 m, lôžko 0,17 m3/bm a obsyp 0,52 m3/bm sú prevzaté z tabuľky v detaile uloženia potrubia. Hĺbka ryhy 1,80 m by výkop, paženie a zásyp zvýšila približne o 900 EUR.
P-32: Dĺžka odvodu kondenzátu od jednej kazetovej jednotky je uvažovaná 10,00 m. Kratšie trasy odvodu kondenzátu by súpis znížili do 300 EUR.
P-33: Výkon elektrických konvektorov pre zázemie nájomných priestorov dokumentácia neuvádza; uvažovaný je 1 000 W na miestnosť. Pracovný výkaz výmer objednávateľa uvažuje konvektory 500 W; menší výkon by súpis znížil približne o 250 EUR. Konvektory s výkonom 1 500 W by súpis zvýšili o 102 EUR.
P-34: Rozsah oceľovej podpernej konštrukcie kondenzačných jednotiek na streche upresní statická časť, ktorá nie je súčasťou odovzdanej dokumentácie; položka je ocenená ako strešná pozinkovaná konzola na jednu jednotku. Rámová konštrukcia podľa statiky namiesto strešnej konzoly by súpis zvýšila o 150 až 1 700 EUR.
P-35: Zriadenie prestupov jestvujúcimi železobetónovými stropmi pripravuje zhotoviteľ stavebnej časti podľa koordinačných výkresov profesií; v tomto súpise je len ich utesnenie. Jadrové vrty v našom súpise, 128 prestupov, by súpis zvýšili orientačne o 3 000 až 5 000 EUR.
P-36: Doba montáže šiestich profesií je uvažovaná 6 mesiacov; harmonogram stavby v podkladoch nie je. Vychádza z nej prenájom buniek a mobilného WC. Deväť mesiacov montáže namiesto šiestich by zariadenie staveniska zvýšilo o 1 894 EUR.
P-37: Počet kontajnerov na odpad z montážnych prác je uvažovaný štyri. Šesť kontajnerov namiesto štyroch by súpis zvýšilo o 220 EUR.
P-38: Vzdialenosť mimostaveniskovej dopravy je uvažovaná do 50 km. Mimostavenisková doprava na 100 km by súpis zvýšila o 866 EUR.
P-39: Skrine elektromerového rozvádzača RE sú ocenené v rade OEZ QA55 s krytím IP55 v rozmeroch podľa výkresu 210 (1 ks 800x400x1800 mm a 2 ks 1200x400x1800 mm) vrátane podstavcov, horných krytov a montážnych panelov; výkres predpisuje výrobcu OEZ a krytie IP65, IP55 je najvyššie krytie radových rozvádzačových skríň tohto výrobcu v cenovej sústave. Horný kryt skrine je v cenovej sústave len vo ventilovanom vyhotovení. Atypická skriňa IP65 na zákazku by súpis zvýšila o 600 až 1 500 EUR.
P-40: Ovládanie kazetových klimatizačných jednotiek je uvažované infračerveným diaľkovým ovládačom, ktorý je súčasťou dodávky jednotky; technická správa pripúšťa aj nástenné káblové ovládače, tie by súpis zvýšili o 12 ovládačov s montážou. Káblové ovládače klimatizácie cenová sústava neobsahuje, cenu určí ponuka dodávateľa jednotiek.
P-41: Prípojnicový systém rozvádzača RE je ocenený piatimi medenými pásmi 30 x 5 mm (L1, L2, L3, N, PE) po šírke zostavy skríň, spolu 16,00 m, so zaťažiteľnosťou 379 až 450 A. Výkres rozvádzača uvádza pri hlavnom ističi dve hodnoty, 630 A a 380 A, a súpis je zostavený na nižšiu z nich. Vyhotovenie na plných 630 A znamená zdvojenie fázových pásov, čo by súpis zvýšilo o 359,14 EUR.
P-42: Tepelné izolácie medených rozvodov vykurovania sú ocenené hrúbkou 20 mm pre potrubie D 22 a 19 mm pre D 15, pretože rozvody vedú v podlahovej konštrukcii a v šachtách; voľne vedené úseky by podľa technickej správy mali hrúbku 25 až 30 mm. Voľne vedené úseky v hrúbke 25 až 30 mm by pri celej dĺžke 266,10 m súpis zvýšili približne o 2 100 EUR.
P-43: Vodorovné trasy vnútornej kanalizácie sú ocenené ako potrubie HT z PP v celej dĺžke; ak sa zvodová časť zhotoví z PVC KG podľa technickej správy, cena sa zníži približne o 26 EUR.
P-44: Hĺbka ryhy areálového vodovodu je uvažovaná 1,20 m; technická správa uvádza len šírku ryhy 60 cm, lôžko 15 cm a obsyp 30 cm, hĺbku neuvádza. Hĺbka ryhy vodovodu 1,50 m by výkop, paženie, zásyp a odvoz zvýšila približne o 600 EUR.
P-45: Revízne šachty sú ocenené ako prefabrikované: dodávka dna s kynetou, skruží, kónusu a vyrovnávacieho prstenca a osadenie jednotlivých dielcov. Zhotovenie šachiet s obložením dna betónom na mieste namiesto prefabrikovaného dna by súpis zvýšilo približne o 4 800 EUR.
P-46: Napojenie vodovodnej prípojky na verejný vodovod a zaústenie kanalizačnej prípojky do verejnej stoky vykonáva prevádzkovateľ verejnej siete na náklady investora; dokumentácia neuvádza dimenziu ani materiál verejných potrubí, preto tieto práce v súpise nie sú. Vystrojenie vodomernej šachty vrátane fakturačného vodomeru DN 50 v súpise je. Navŕtavací pás alebo T-kus so zemnou súpravou v našom súpise by ho zvýšil o 300 až 800 EUR podľa dimenzie verejného radu.
P-47: Revízne šachty sú zostavené z dielcov, ktoré cenová sústava ponúka: dno s kynetou výšky 700 mm, kónus 1000/600 výšky 576 mm a vyrovnávací prstenec do 100 mm. Výkres kótuje dno 680 mm a kónus 630 mm; rozdiel 34 mm na šachtu vyrovná vyrovnávací prstenec a maltové lôžka spojov. Dielce šachiet presne podľa výkresu na zákazku by ich cenu zvýšili o 10 až 15 %.
P-48: Zvislé trasy sú predĺžené o ležatý zvod 0,80 m pod podlahou 1.NP, o 0,50 m k odbočke na poslednom podlaží a o 1,00 m vyvedenia kanalizačného odvetrania nad strechu; dokumentácia tieto rozmery nekótuje. Bez prídavkov zvislých trás by sa súpis znížil približne o 1 900 EUR.
P-49: Podklad pod vonkajšie jednotky tepelných čerpadiel (betónová pätka alebo rámový podstavec) dokumentácia nepredpisuje; technická správa uvádza antivibračné silentbloky len pri kondenzačných jednotkách klimatizácie, ktoré sú v súpise. Podklad pod tepelné čerpadlá je preto uvažovaný ako súčasť stavebnej časti. Rámový podstavec výrobcu pod 27 vonkajších jednotiek by súpis zvýšil približne o 11 600 EUR.
P-50: Rozmer otvoru pri prestupe kábla požiarne deliacou konštrukciou dokumentácia neurčuje; uvažovaný je jadrový vrt D 150 mm na jeden prívodný kábel, teda trieda tesnenia do 0,1 m2. Ak sa prestupy zhotovia ako otvory nad 0,1 m2, súpis sa zvýši približne o 1 023 EUR.
P-51: Dĺžku odvodu odmrazovacej vody od vonkajších jednotiek tepelných čerpadiel a odvodu od poistných výtokov zásobníkov dokumentácia neurčuje; uvažované sú 3,00 m na jednotku a 2,00 m na bytovú sústavu. Dvojnásobné dĺžky by súpis zvýšili približne o 840 EUR.
P-52: Cenová sústava CENEKON nemá triedu pre prepláchnutie a napustenie sústavy s podlahovým vykurovaním ani pre funkčnú vykurovaciu skúšku podľa STN EN 1264-4; obidva kroky sú preto ocenené hodinovou sadzbou montéra a počet hodín je uvažovaný 2,00 hod na napustenie a 3,00 hod na vykurovaciu skúšku jednej bytovej sústavy. Dvojnásobný počet hodín by súpis zvýšil približne o 2 700 EUR.
P-53: Plocha na vyčistenie budovy po montážnych prácach je uvažovaná ako hrubá podlahová plocha, teda zastavaná plocha 742,85 m2 krát štyri podlažia. Ak sa vykáže len čistá podlahová plocha bez konštrukcií (približne 85 %), súpis sa zníži približne o 2 890 EUR.
P-54: Objemová hmotnosť zmiešaného stavebného odpadu z montážnych prác je uvažovaná 0,15 t/m3; skutočnú hmotnosť určí váženie na skládke. Dvojnásobná hmotnosť by súpis zvýšila približne o 840 EUR.
P-55: Počty tvarovok potrubia spiro (27 kolien DN 125, 44 kolien DN 160, 50 T-kusov a 27 prechodov) sú dopočítané z topológie rozvodu, pretože výkresy tvarovky nekótujú. Odchýlka 20 % by súpis zmenila približne o 490 EUR.
P-56: Zvody bleskozvodu sú ocenené izolovaným hliníkovým drôtom AlMgSi Ø 8 mm PVC podľa legendy výkresu bleskozvodu a sú vedené v ochrannej rúrke pod omietkou, ako predpisuje technická správa; hliník so zachytávacou sústavou netvorí galvanický pár, takže náter zvodu odpadá. Variant s neizolovaným drôtom v samotnej ochrannej rúrke by súpis znížil o 113 EUR.
P-57: Rozsah ochranného zábradlia okolo otvorených výkopov je uvažovaný po jednej strane ryhy v celej dĺžke, teda 317,30 m; technické správy zaistenie výkopov predpisujú, rozsah neurčujú. Zábradlie po oboch stranách by súpis zvýšilo približne o 2 504 EUR.
P-58: Dĺžka pripojovacieho potrubia kondenzátu od zápachových uzávierok vzduchotechniky do kanalizácie je uvažovaná 2,00 m na jednu uzávierku; dokumentácia trasu neurčuje. Dvojnásobná dĺžka by súpis zvýšila približne o 225 EUR.
P-59: Doplnenie chladiva R32 nad výrobnú náplň nie je v súpise: priemerná dĺžka chladivovej dvojice na jeden okruh je 21,4 m, čo je na hranici bežnej výrobnej náplne split jednotiek. Ak výrobca zvolenej jednotky predplní kratšiu trasu, doplnenie chladiva by súpis zvýšilo približne o 130 až 250 EUR.
P-60: Prívod vzduchu do odvetrávaných miestností je podľa technickej správy riešený bezprahovými dverami, ktoré sú súčasťou stavebnej časti. Ak sa namiesto nich osadia dverové mriežky, súpis vzduchotechniky sa zvýši približne o 1 200 EUR.
P-61: Dĺžky vnútorných káblov vychádzajú z počtu obvodov podľa schémy bytového rozvádzača (dva obvody 3x1,5, sedem 3x2,5 a dva 5x2,5) a z trasy odmeranej z pôdorysov silnoprúdu. Uvažuje sa, že každý obvod prejde v priemere polovicou spoločnej trasy a že na každý prístrojový bod pripadá 0,80 m zvislého úseku, ktorý pôdorys nezobrazuje. Plný prechod trasou u každého obvodu by súpis zvýšil približne o 6 500 EUR.
P-62: Tepelné izolácie rozvodov vody sú ocenené v katalógových hrúbkach 9 mm pre studenú a 19 mm pre teplú vodu; technická správa uvádza 10 a 20 mm, cenová sústava tieto hrúbky pre dané priemery nemá. Bližšia hrúbka v sústave nie je, cena sa tým nemení.
P-63: Komplexné vyskúšanie a zaregulovanie vzduchotechniky je ocenené sadzbou za celé zariadenie, teda 241,21 EUR; počet ventilátorov a meracích bodov cenník neurčuje. Ocenenie podľa hodinovej sadzby, teda 60 hodín, by súpis zvýšilo o 793,79 EUR.
P-64: Závesy a objímky potrubí zdravotechniky nie sú samostatnou položkou, pretože montážne položky potrubia obsahujú potrubnú objímku a skrutky na každý meter. Technická správa predpisuje značkový závesný systém; ak sa má oceniť samostatne, doplní sa po cenovej ponuke dodávateľa.
P-65: Značenie potrubia podľa STN 13 0072 je ocenené jedným štítkom na každú vodovodnú stúpačku na každom podlaží, spolu 36 kusov; technická správa počet a rozmiestnenie štítkov neurčuje. Hustejšie značenie aj na ležatých rozvodoch a armatúrach by súpis zvýšilo o 199,08 EUR.
P-66: Vytýčenie jestvujúcich podzemných vedení je ocenené jedným vytyčovacím bodom na každú z piatich sietí vedených areálom; situácia počet vytyčovacích bodov neurčuje. Vytýčenie po celej dĺžke rýh, teda 23 bodov ako pri nových trasách, by súpis zvýšilo o 486,00 EUR.
P-67: Izolačné držiaky prípojníc rozvádzača RE sú ocenené v rozstupe 0,50 m po šírke zostavy skríň, teda 7 kusov; výkres rozstup podopretia neurčuje. Hustejší rozstup 0,35 m, teda 10 kusov, by súpis zvýšil o 93,00 EUR.</t>
        </is>
      </c>
    </row>
    <row r="28"/>
    <row r="29"/>
    <row r="30" ht="25.44" customHeight="1">
      <c r="D30" s="36" t="inlineStr">
        <is>
          <t>Cena bez DPH</t>
        </is>
      </c>
      <c r="J30" s="37">
        <f>ROUND(J126, 2)</f>
        <v/>
      </c>
    </row>
    <row r="31"/>
    <row r="32">
      <c r="F32" s="38" t="inlineStr">
        <is>
          <t>Základ dane</t>
        </is>
      </c>
      <c r="I32" s="38" t="inlineStr">
        <is>
          <t>Sadzba dane</t>
        </is>
      </c>
      <c r="J32" s="38" t="inlineStr">
        <is>
          <t>Výška dane</t>
        </is>
      </c>
    </row>
    <row r="33" ht="14.4" customHeight="1">
      <c r="D33" s="39" t="inlineStr">
        <is>
          <t>DPH</t>
        </is>
      </c>
      <c r="E33" s="40" t="inlineStr">
        <is>
          <t>základná</t>
        </is>
      </c>
      <c r="F33" s="41">
        <f>ROUND((SUM(BE126:BE258)),  2)</f>
        <v/>
      </c>
      <c r="I33" s="99" t="n">
        <v>0.23</v>
      </c>
      <c r="J33" s="41">
        <f>ROUND(((SUM(BE126:BE258))*I33),  2)</f>
        <v/>
      </c>
    </row>
    <row r="34" ht="14.4" customHeight="1">
      <c r="E34" s="40" t="inlineStr">
        <is>
          <t>znížená</t>
        </is>
      </c>
      <c r="F34" s="41">
        <f>ROUND((SUM(BF126:BF258)),  2)</f>
        <v/>
      </c>
      <c r="I34" s="99" t="n">
        <v>0.19</v>
      </c>
      <c r="J34" s="41">
        <f>ROUND(((SUM(BF126:BF258))*I34),  2)</f>
        <v/>
      </c>
    </row>
    <row r="35" hidden="1" ht="14.4" customHeight="1">
      <c r="E35" s="40" t="inlineStr">
        <is>
          <t>zákl. prenesená</t>
        </is>
      </c>
      <c r="F35" s="41">
        <f>ROUND((SUM(BG126:BG258)),  2)</f>
        <v/>
      </c>
      <c r="I35" s="99" t="n">
        <v>0.23</v>
      </c>
      <c r="J35" s="41">
        <f>0</f>
        <v/>
      </c>
    </row>
    <row r="36" hidden="1" ht="14.4" customHeight="1">
      <c r="E36" s="40" t="inlineStr">
        <is>
          <t>zníž. prenesená</t>
        </is>
      </c>
      <c r="F36" s="41">
        <f>ROUND((SUM(BH126:BH258)),  2)</f>
        <v/>
      </c>
      <c r="I36" s="99" t="n">
        <v>0.19</v>
      </c>
      <c r="J36" s="41">
        <f>0</f>
        <v/>
      </c>
    </row>
    <row r="37" hidden="1" ht="14.4" customHeight="1">
      <c r="E37" s="40" t="inlineStr">
        <is>
          <t>nulová</t>
        </is>
      </c>
      <c r="F37" s="41">
        <f>ROUND((SUM(BI126:BI258)),  2)</f>
        <v/>
      </c>
      <c r="I37" s="99" t="n">
        <v>0</v>
      </c>
      <c r="J37" s="41">
        <f>0</f>
        <v/>
      </c>
    </row>
    <row r="38"/>
    <row r="39" ht="25.44" customHeight="1">
      <c r="D39" s="13" t="inlineStr">
        <is>
          <t>Cena s DPH</t>
        </is>
      </c>
      <c r="E39" s="43" t="n"/>
      <c r="F39" s="43" t="n"/>
      <c r="G39" s="15" t="inlineStr">
        <is>
          <t>v</t>
        </is>
      </c>
      <c r="H39" s="16" t="inlineStr">
        <is>
          <t>EUR</t>
        </is>
      </c>
      <c r="I39" s="43" t="n"/>
      <c r="J39" s="44">
        <f>SUM(J30:J37)</f>
        <v/>
      </c>
      <c r="K39" s="45" t="n"/>
    </row>
    <row r="40"/>
    <row r="41"/>
    <row r="42"/>
    <row r="43"/>
    <row r="44"/>
    <row r="45"/>
    <row r="46"/>
    <row r="47"/>
    <row r="48"/>
    <row r="49"/>
    <row r="50">
      <c r="D50" s="20" t="inlineStr">
        <is>
          <t>Projektant</t>
        </is>
      </c>
      <c r="G50" s="20" t="inlineStr">
        <is>
          <t>Spracovateľ</t>
        </is>
      </c>
    </row>
    <row r="51"/>
    <row r="52"/>
    <row r="53"/>
    <row r="54"/>
    <row r="55"/>
    <row r="56"/>
    <row r="57"/>
    <row r="58"/>
    <row r="59"/>
    <row r="60"/>
    <row r="61">
      <c r="D61" s="1" t="inlineStr">
        <is>
          <t>Dátum a podpis:</t>
        </is>
      </c>
      <c r="F61" s="46" t="inlineStr">
        <is>
          <t>Pečiatka</t>
        </is>
      </c>
      <c r="G61" s="1" t="inlineStr">
        <is>
          <t>Dátum a podpis:</t>
        </is>
      </c>
      <c r="J61" s="38" t="inlineStr">
        <is>
          <t>Pečiatka</t>
        </is>
      </c>
    </row>
    <row r="62"/>
    <row r="63"/>
    <row r="64"/>
    <row r="65">
      <c r="D65" s="20" t="inlineStr">
        <is>
          <t>Objednávateľ</t>
        </is>
      </c>
      <c r="G65" s="20" t="inlineStr">
        <is>
          <t>Zhotoviteľ</t>
        </is>
      </c>
    </row>
    <row r="66"/>
    <row r="67"/>
    <row r="68"/>
    <row r="69"/>
    <row r="70"/>
    <row r="71"/>
    <row r="72"/>
    <row r="73"/>
    <row r="74"/>
    <row r="75"/>
    <row r="76">
      <c r="D76" s="1" t="inlineStr">
        <is>
          <t>Dátum a podpis:</t>
        </is>
      </c>
      <c r="F76" s="46" t="inlineStr">
        <is>
          <t>Pečiatka</t>
        </is>
      </c>
      <c r="G76" s="1" t="inlineStr">
        <is>
          <t>Dátum a podpis:</t>
        </is>
      </c>
      <c r="J76" s="38" t="inlineStr">
        <is>
          <t>Pečiatka</t>
        </is>
      </c>
    </row>
    <row r="77"/>
    <row r="78"/>
    <row r="79"/>
    <row r="80"/>
    <row r="81"/>
    <row r="82" ht="24.96" customHeight="1">
      <c r="C82" s="3" t="inlineStr">
        <is>
          <t>REKAPITULÁCIA ČLENENIA SÚPISU PRÁC</t>
        </is>
      </c>
    </row>
    <row r="83"/>
    <row r="84">
      <c r="C84" s="1" t="inlineStr">
        <is>
          <t>Stavba:</t>
        </is>
      </c>
    </row>
    <row r="85">
      <c r="E85" s="28">
        <f>E7</f>
        <v/>
      </c>
    </row>
    <row r="86">
      <c r="C86" s="1" t="inlineStr">
        <is>
          <t>Objekt:</t>
        </is>
      </c>
    </row>
    <row r="87">
      <c r="E87" s="47">
        <f>E9</f>
        <v/>
      </c>
    </row>
    <row r="88"/>
    <row r="89">
      <c r="C89" s="1" t="inlineStr">
        <is>
          <t>Miesto:</t>
        </is>
      </c>
      <c r="F89" s="1">
        <f>F12</f>
        <v/>
      </c>
      <c r="I89" s="1" t="inlineStr">
        <is>
          <t>Dátum:</t>
        </is>
      </c>
      <c r="J89" s="94">
        <f>IF(J12="","",J12)</f>
        <v/>
      </c>
    </row>
    <row r="90"/>
    <row r="91">
      <c r="C91" s="1" t="inlineStr">
        <is>
          <t>Zadávateľ:</t>
        </is>
      </c>
      <c r="F91" s="1">
        <f>E15</f>
        <v/>
      </c>
      <c r="I91" s="1" t="inlineStr">
        <is>
          <t>Projektant:</t>
        </is>
      </c>
      <c r="J91" s="28">
        <f>E21</f>
        <v/>
      </c>
    </row>
    <row r="92">
      <c r="C92" s="1" t="inlineStr">
        <is>
          <t>Zhotoviteľ:</t>
        </is>
      </c>
      <c r="F92" s="1">
        <f>IF(E18="","",E18)</f>
        <v/>
      </c>
      <c r="I92" s="1" t="inlineStr">
        <is>
          <t>Spracovateľ:</t>
        </is>
      </c>
      <c r="J92" s="28">
        <f>E24</f>
        <v/>
      </c>
    </row>
    <row r="93"/>
    <row r="94" ht="29.28" customHeight="1">
      <c r="C94" s="27" t="inlineStr">
        <is>
          <t>Kód dielu - Popis</t>
        </is>
      </c>
      <c r="D94" s="48" t="n"/>
      <c r="E94" s="48" t="n"/>
      <c r="F94" s="48" t="n"/>
      <c r="G94" s="48" t="n"/>
      <c r="H94" s="48" t="n"/>
      <c r="I94" s="48" t="n"/>
      <c r="J94" s="49" t="inlineStr">
        <is>
          <t>Cena celkom [EUR]</t>
        </is>
      </c>
      <c r="K94" s="48" t="n"/>
    </row>
    <row r="95"/>
    <row r="96" ht="22.8" customHeight="1">
      <c r="C96" s="50" t="inlineStr">
        <is>
          <t>Náklady zo súpisu prác</t>
        </is>
      </c>
      <c r="J96" s="37">
        <f>J126</f>
        <v/>
      </c>
      <c r="AU96" s="1" t="inlineStr">
        <is>
          <t>-1</t>
        </is>
      </c>
    </row>
    <row r="97" ht="24.96" customHeight="1">
      <c r="C97" s="51" t="n"/>
      <c r="D97" s="52" t="inlineStr">
        <is>
          <t>HSV - Práce a dodávky HSV</t>
        </is>
      </c>
      <c r="E97" s="53" t="n"/>
      <c r="F97" s="53" t="n"/>
      <c r="G97" s="53" t="n"/>
      <c r="H97" s="53" t="n"/>
      <c r="I97" s="53" t="n"/>
      <c r="J97" s="54">
        <f>J127</f>
        <v/>
      </c>
    </row>
    <row r="98" ht="19.92" customHeight="1">
      <c r="C98" s="55" t="n"/>
      <c r="D98" s="56" t="inlineStr">
        <is>
          <t xml:space="preserve">    1 - Zemné práce</t>
        </is>
      </c>
      <c r="E98" s="57" t="n"/>
      <c r="F98" s="57" t="n"/>
      <c r="G98" s="57" t="n"/>
      <c r="H98" s="57" t="n"/>
      <c r="I98" s="57" t="n"/>
      <c r="J98" s="58">
        <f>J128</f>
        <v/>
      </c>
    </row>
    <row r="99" ht="19.92" customHeight="1">
      <c r="C99" s="55" t="n"/>
      <c r="D99" s="56" t="inlineStr">
        <is>
          <t xml:space="preserve">    4 - Vodorovné konštrukcie</t>
        </is>
      </c>
      <c r="E99" s="57" t="n"/>
      <c r="F99" s="57" t="n"/>
      <c r="G99" s="57" t="n"/>
      <c r="H99" s="57" t="n"/>
      <c r="I99" s="57" t="n"/>
      <c r="J99" s="58">
        <f>J180</f>
        <v/>
      </c>
    </row>
    <row r="100" ht="19.92" customHeight="1">
      <c r="C100" s="55" t="n"/>
      <c r="D100" s="56" t="inlineStr">
        <is>
          <t xml:space="preserve">    8 - Rúrové vedenie</t>
        </is>
      </c>
      <c r="E100" s="57" t="n"/>
      <c r="F100" s="57" t="n"/>
      <c r="G100" s="57" t="n"/>
      <c r="H100" s="57" t="n"/>
      <c r="I100" s="57" t="n"/>
      <c r="J100" s="58">
        <f>J205</f>
        <v/>
      </c>
    </row>
    <row r="101" ht="19.92" customHeight="1">
      <c r="C101" s="55" t="n"/>
      <c r="D101" s="56" t="inlineStr">
        <is>
          <t xml:space="preserve">    9 - Ostatné konštrukcie a práce, búranie</t>
        </is>
      </c>
      <c r="E101" s="57" t="n"/>
      <c r="F101" s="57" t="n"/>
      <c r="G101" s="57" t="n"/>
      <c r="H101" s="57" t="n"/>
      <c r="I101" s="57" t="n"/>
      <c r="J101" s="58">
        <f>J241</f>
        <v/>
      </c>
    </row>
    <row r="102" ht="19.92" customHeight="1">
      <c r="C102" s="55" t="n"/>
      <c r="D102" s="56" t="inlineStr">
        <is>
          <t xml:space="preserve">    998 - Presun hmôt</t>
        </is>
      </c>
      <c r="E102" s="57" t="n"/>
      <c r="F102" s="57" t="n"/>
      <c r="G102" s="57" t="n"/>
      <c r="H102" s="57" t="n"/>
      <c r="I102" s="57" t="n"/>
      <c r="J102" s="58">
        <f>J244</f>
        <v/>
      </c>
    </row>
    <row r="103" ht="24.96" customHeight="1">
      <c r="C103" s="51" t="n"/>
      <c r="D103" s="52" t="inlineStr">
        <is>
          <t>PSV - Práce a dodávky PSV</t>
        </is>
      </c>
      <c r="E103" s="53" t="n"/>
      <c r="F103" s="53" t="n"/>
      <c r="G103" s="53" t="n"/>
      <c r="H103" s="53" t="n"/>
      <c r="I103" s="53" t="n"/>
      <c r="J103" s="54">
        <f>J247</f>
        <v/>
      </c>
    </row>
    <row r="104" ht="19.92" customHeight="1">
      <c r="C104" s="55" t="n"/>
      <c r="D104" s="56" t="inlineStr">
        <is>
          <t xml:space="preserve">    721 - Zdravotechnika - vnútorná kanalizácia</t>
        </is>
      </c>
      <c r="E104" s="57" t="n"/>
      <c r="F104" s="57" t="n"/>
      <c r="G104" s="57" t="n"/>
      <c r="H104" s="57" t="n"/>
      <c r="I104" s="57" t="n"/>
      <c r="J104" s="58">
        <f>J248</f>
        <v/>
      </c>
    </row>
    <row r="105" ht="24.96" customHeight="1">
      <c r="C105" s="51" t="n"/>
      <c r="D105" s="52" t="inlineStr">
        <is>
          <t>M - Práce a dodávky M</t>
        </is>
      </c>
      <c r="E105" s="53" t="n"/>
      <c r="F105" s="53" t="n"/>
      <c r="G105" s="53" t="n"/>
      <c r="H105" s="53" t="n"/>
      <c r="I105" s="53" t="n"/>
      <c r="J105" s="54">
        <f>J253</f>
        <v/>
      </c>
    </row>
    <row r="106" ht="19.92" customHeight="1">
      <c r="C106" s="55" t="n"/>
      <c r="D106" s="56" t="inlineStr">
        <is>
          <t xml:space="preserve">    23-M - Montáže potrubia</t>
        </is>
      </c>
      <c r="E106" s="57" t="n"/>
      <c r="F106" s="57" t="n"/>
      <c r="G106" s="57" t="n"/>
      <c r="H106" s="57" t="n"/>
      <c r="I106" s="57" t="n"/>
      <c r="J106" s="58">
        <f>J254</f>
        <v/>
      </c>
    </row>
    <row r="107"/>
    <row r="108"/>
    <row r="109"/>
    <row r="110"/>
    <row r="111"/>
    <row r="112"/>
    <row r="113" ht="24.96" customHeight="1">
      <c r="C113" s="3" t="inlineStr">
        <is>
          <t>SÚPIS PRÁC</t>
        </is>
      </c>
    </row>
    <row r="114"/>
    <row r="115">
      <c r="C115" s="1" t="inlineStr">
        <is>
          <t>Stavba:</t>
        </is>
      </c>
    </row>
    <row r="116">
      <c r="E116" s="28">
        <f>E7</f>
        <v/>
      </c>
    </row>
    <row r="117">
      <c r="C117" s="1" t="inlineStr">
        <is>
          <t>Objekt:</t>
        </is>
      </c>
    </row>
    <row r="118">
      <c r="E118" s="47">
        <f>E9</f>
        <v/>
      </c>
    </row>
    <row r="119"/>
    <row r="120">
      <c r="C120" s="1" t="inlineStr">
        <is>
          <t>Miesto:</t>
        </is>
      </c>
      <c r="F120" s="1">
        <f>F12</f>
        <v/>
      </c>
      <c r="I120" s="1" t="inlineStr">
        <is>
          <t>Dátum:</t>
        </is>
      </c>
      <c r="J120" s="94">
        <f>IF(J12="","",J12)</f>
        <v/>
      </c>
    </row>
    <row r="121"/>
    <row r="122">
      <c r="C122" s="1" t="inlineStr">
        <is>
          <t>Zadávateľ:</t>
        </is>
      </c>
      <c r="F122" s="1">
        <f>E15</f>
        <v/>
      </c>
      <c r="I122" s="1" t="inlineStr">
        <is>
          <t>Projektant:</t>
        </is>
      </c>
      <c r="J122" s="28">
        <f>E21</f>
        <v/>
      </c>
    </row>
    <row r="123">
      <c r="C123" s="1" t="inlineStr">
        <is>
          <t>Zhotoviteľ:</t>
        </is>
      </c>
      <c r="F123" s="1">
        <f>IF(E18="","",E18)</f>
        <v/>
      </c>
      <c r="I123" s="1" t="inlineStr">
        <is>
          <t>Spracovateľ:</t>
        </is>
      </c>
      <c r="J123" s="28">
        <f>E24</f>
        <v/>
      </c>
    </row>
    <row r="124"/>
    <row r="125" ht="29.28" customHeight="1">
      <c r="C125" s="59" t="inlineStr">
        <is>
          <t>PČ</t>
        </is>
      </c>
      <c r="D125" s="60" t="inlineStr">
        <is>
          <t>Typ</t>
        </is>
      </c>
      <c r="E125" s="60" t="inlineStr">
        <is>
          <t>Kód</t>
        </is>
      </c>
      <c r="F125" s="60" t="inlineStr">
        <is>
          <t>Popis</t>
        </is>
      </c>
      <c r="G125" s="60" t="inlineStr">
        <is>
          <t>MJ</t>
        </is>
      </c>
      <c r="H125" s="60" t="inlineStr">
        <is>
          <t>Množstvo</t>
        </is>
      </c>
      <c r="I125" s="60" t="inlineStr">
        <is>
          <t>J.cena [EUR]</t>
        </is>
      </c>
      <c r="J125" s="61" t="inlineStr">
        <is>
          <t>Cena celkom [EUR]</t>
        </is>
      </c>
      <c r="K125" s="62" t="inlineStr">
        <is>
          <t>Cenová sústava</t>
        </is>
      </c>
      <c r="N125" s="63" t="inlineStr">
        <is>
          <t>DPH</t>
        </is>
      </c>
      <c r="O125" s="63" t="inlineStr">
        <is>
          <t>J. Nh [h]</t>
        </is>
      </c>
      <c r="P125" s="63" t="inlineStr">
        <is>
          <t>Nh celkom [h]</t>
        </is>
      </c>
      <c r="Q125" s="63" t="inlineStr">
        <is>
          <t>J. hmotnosť [t]</t>
        </is>
      </c>
      <c r="R125" s="63" t="inlineStr">
        <is>
          <t>Hmotnosť celkom [t]</t>
        </is>
      </c>
      <c r="S125" s="63" t="inlineStr">
        <is>
          <t>J. suť [t]</t>
        </is>
      </c>
      <c r="T125" s="63" t="inlineStr">
        <is>
          <t>Suť celkom [t]</t>
        </is>
      </c>
    </row>
    <row r="126" ht="22.8" customHeight="1">
      <c r="C126" s="64" t="inlineStr">
        <is>
          <t>Náklady súpisu celkom</t>
        </is>
      </c>
      <c r="J126" s="65">
        <f>BK126</f>
        <v/>
      </c>
      <c r="P126" s="98">
        <f>P127+P247+P253</f>
        <v/>
      </c>
      <c r="R126" s="98">
        <f>R127+R247+R253</f>
        <v/>
      </c>
      <c r="T126" s="98">
        <f>T127+T247+T253</f>
        <v/>
      </c>
      <c r="AT126" s="1" t="inlineStr">
        <is>
          <t>D</t>
        </is>
      </c>
      <c r="AU126" s="1" t="inlineStr">
        <is>
          <t>-1</t>
        </is>
      </c>
      <c r="BK126" s="66">
        <f>BK127+BK247+BK253</f>
        <v/>
      </c>
    </row>
    <row r="127" ht="25.92" customHeight="1">
      <c r="D127" s="67" t="inlineStr">
        <is>
          <t>D</t>
        </is>
      </c>
      <c r="E127" s="68" t="inlineStr">
        <is>
          <t>HSV</t>
        </is>
      </c>
      <c r="F127" s="68" t="inlineStr">
        <is>
          <t>Práce a dodávky HSV</t>
        </is>
      </c>
      <c r="J127" s="69">
        <f>BK127</f>
        <v/>
      </c>
      <c r="P127" s="98">
        <f>P128+P180+P205+P241+P244</f>
        <v/>
      </c>
      <c r="R127" s="98">
        <f>R128+R180+R205+R241+R244</f>
        <v/>
      </c>
      <c r="T127" s="98">
        <f>T128+T180+T205+T241+T244</f>
        <v/>
      </c>
      <c r="AR127" s="1" t="inlineStr">
        <is>
          <t>1</t>
        </is>
      </c>
      <c r="AT127" s="46" t="inlineStr">
        <is>
          <t>D</t>
        </is>
      </c>
      <c r="AU127" s="46" t="inlineStr">
        <is>
          <t>0</t>
        </is>
      </c>
      <c r="AY127" s="1" t="inlineStr">
        <is>
          <t>ROZPOCET</t>
        </is>
      </c>
      <c r="BK127" s="31">
        <f>BK128+BK180+BK205+BK241+BK244</f>
        <v/>
      </c>
    </row>
    <row r="128" ht="22.8" customHeight="1">
      <c r="D128" s="67" t="inlineStr">
        <is>
          <t>D</t>
        </is>
      </c>
      <c r="E128" s="70" t="inlineStr">
        <is>
          <t>1</t>
        </is>
      </c>
      <c r="F128" s="70" t="inlineStr">
        <is>
          <t>Zemné práce</t>
        </is>
      </c>
      <c r="J128" s="71">
        <f>BK128</f>
        <v/>
      </c>
      <c r="P128" s="98">
        <f>SUM(P129:P179)</f>
        <v/>
      </c>
      <c r="R128" s="98">
        <f>SUM(R129:R179)</f>
        <v/>
      </c>
      <c r="T128" s="98">
        <f>SUM(T129:T179)</f>
        <v/>
      </c>
      <c r="AR128" s="1" t="inlineStr">
        <is>
          <t>1</t>
        </is>
      </c>
      <c r="AT128" s="46" t="inlineStr">
        <is>
          <t>D</t>
        </is>
      </c>
      <c r="AU128" s="46" t="inlineStr">
        <is>
          <t>1</t>
        </is>
      </c>
      <c r="AY128" s="1" t="inlineStr">
        <is>
          <t>ROZPOCET</t>
        </is>
      </c>
      <c r="BK128" s="31">
        <f>SUM(BK129:BK179)</f>
        <v/>
      </c>
    </row>
    <row r="129" ht="36" customHeight="1">
      <c r="C129" s="72" t="inlineStr">
        <is>
          <t>1</t>
        </is>
      </c>
      <c r="D129" s="72" t="inlineStr">
        <is>
          <t>K</t>
        </is>
      </c>
      <c r="E129" s="73" t="inlineStr">
        <is>
          <t>132251202.S</t>
        </is>
      </c>
      <c r="F129" s="74" t="inlineStr">
        <is>
          <t>Výkop ryhy šírky nad 600 do 2000 mm strojne v hornine tr. 3, objem nad 100 do 1000 m3 (Šírka ryhy 1 100 mm podľa detailu uloženia potrubia.)</t>
        </is>
      </c>
      <c r="G129" s="75" t="inlineStr">
        <is>
          <t>m3</t>
        </is>
      </c>
      <c r="H129" s="100" t="n">
        <v>210.76</v>
      </c>
      <c r="I129" s="77" t="n">
        <v>20.06</v>
      </c>
      <c r="J129" s="77">
        <f>ROUND(I129*H129,2)</f>
        <v/>
      </c>
      <c r="K129" s="78" t="inlineStr">
        <is>
          <t>CENEKON 2026/02</t>
        </is>
      </c>
      <c r="N129" s="46" t="inlineStr">
        <is>
          <t>základná</t>
        </is>
      </c>
      <c r="O129" s="98" t="n">
        <v>0</v>
      </c>
      <c r="P129" s="98">
        <f>O129*H129</f>
        <v/>
      </c>
      <c r="Q129" s="98" t="n">
        <v>0</v>
      </c>
      <c r="R129" s="98">
        <f>Q129*H129</f>
        <v/>
      </c>
      <c r="S129" s="98" t="n">
        <v>0</v>
      </c>
      <c r="T129" s="98">
        <f>S129*H129</f>
        <v/>
      </c>
      <c r="AR129" s="1" t="inlineStr">
        <is>
          <t>4</t>
        </is>
      </c>
      <c r="AT129" s="1" t="inlineStr">
        <is>
          <t>K</t>
        </is>
      </c>
      <c r="AU129" s="1" t="inlineStr">
        <is>
          <t>2</t>
        </is>
      </c>
      <c r="AY129" s="1" t="inlineStr">
        <is>
          <t>ROZPOCET</t>
        </is>
      </c>
      <c r="BE129" s="31">
        <f>IF(N129="základná",J129,0)</f>
        <v/>
      </c>
      <c r="BF129" s="31">
        <f>IF(N129="znížená",J129,0)</f>
        <v/>
      </c>
      <c r="BG129" s="31">
        <f>IF(N129="zákl. prenesená",J129,0)</f>
        <v/>
      </c>
      <c r="BH129" s="31">
        <f>IF(N129="zníž. prenesená",J129,0)</f>
        <v/>
      </c>
      <c r="BI129" s="31">
        <f>IF(N129="nulová",J129,0)</f>
        <v/>
      </c>
      <c r="BJ129" s="1" t="inlineStr">
        <is>
          <t>2</t>
        </is>
      </c>
      <c r="BK129" s="31">
        <f>ROUND(I129*H129,2)</f>
        <v/>
      </c>
      <c r="BL129" s="1" t="inlineStr">
        <is>
          <t>4</t>
        </is>
      </c>
      <c r="BM129" s="1" t="inlineStr">
        <is>
          <t>-1870071244</t>
        </is>
      </c>
    </row>
    <row r="130">
      <c r="D130" s="79" t="inlineStr">
        <is>
          <t>VV</t>
        </is>
      </c>
      <c r="F130" s="80" t="inlineStr">
        <is>
          <t>DN 200: 1,80 x 1,10 x 1,78 = 3,52</t>
        </is>
      </c>
      <c r="H130" s="101" t="n">
        <v>3.52</v>
      </c>
      <c r="AT130" s="1" t="inlineStr">
        <is>
          <t>VV</t>
        </is>
      </c>
      <c r="AU130" s="1" t="inlineStr">
        <is>
          <t>2</t>
        </is>
      </c>
      <c r="AV130" s="2" t="inlineStr">
        <is>
          <t>2</t>
        </is>
      </c>
      <c r="AW130" s="2" t="inlineStr">
        <is>
          <t>True</t>
        </is>
      </c>
      <c r="AX130" s="2" t="inlineStr">
        <is>
          <t>0</t>
        </is>
      </c>
      <c r="AY130" s="1" t="inlineStr">
        <is>
          <t>ROZPOCET</t>
        </is>
      </c>
    </row>
    <row r="131">
      <c r="D131" s="79" t="inlineStr">
        <is>
          <t>VV</t>
        </is>
      </c>
      <c r="F131" s="80" t="inlineStr">
        <is>
          <t>DN 150: 57,00 x 1,10 x 1,50 = 94,05</t>
        </is>
      </c>
      <c r="H131" s="101" t="n">
        <v>94.05</v>
      </c>
      <c r="AT131" s="1" t="inlineStr">
        <is>
          <t>VV</t>
        </is>
      </c>
      <c r="AU131" s="1" t="inlineStr">
        <is>
          <t>2</t>
        </is>
      </c>
      <c r="AV131" s="2" t="inlineStr">
        <is>
          <t>2</t>
        </is>
      </c>
      <c r="AW131" s="2" t="inlineStr">
        <is>
          <t>True</t>
        </is>
      </c>
      <c r="AX131" s="2" t="inlineStr">
        <is>
          <t>0</t>
        </is>
      </c>
      <c r="AY131" s="1" t="inlineStr">
        <is>
          <t>ROZPOCET</t>
        </is>
      </c>
    </row>
    <row r="132">
      <c r="D132" s="79" t="inlineStr">
        <is>
          <t>VV</t>
        </is>
      </c>
      <c r="F132" s="80" t="inlineStr">
        <is>
          <t>DN 125: 98,00 x 1,10 x 1,05 = 113,19</t>
        </is>
      </c>
      <c r="H132" s="101" t="n">
        <v>113.19</v>
      </c>
      <c r="AT132" s="1" t="inlineStr">
        <is>
          <t>VV</t>
        </is>
      </c>
      <c r="AU132" s="1" t="inlineStr">
        <is>
          <t>2</t>
        </is>
      </c>
      <c r="AV132" s="2" t="inlineStr">
        <is>
          <t>2</t>
        </is>
      </c>
      <c r="AW132" s="2" t="inlineStr">
        <is>
          <t>True</t>
        </is>
      </c>
      <c r="AX132" s="2" t="inlineStr">
        <is>
          <t>0</t>
        </is>
      </c>
      <c r="AY132" s="1" t="inlineStr">
        <is>
          <t>ROZPOCET</t>
        </is>
      </c>
    </row>
    <row r="133">
      <c r="D133" s="79" t="inlineStr">
        <is>
          <t>VV</t>
        </is>
      </c>
      <c r="F133" s="80" t="inlineStr">
        <is>
          <t>spolu 210,76</t>
        </is>
      </c>
      <c r="H133" s="101" t="n">
        <v>210.76</v>
      </c>
      <c r="AT133" s="1" t="inlineStr">
        <is>
          <t>VV</t>
        </is>
      </c>
      <c r="AU133" s="1" t="inlineStr">
        <is>
          <t>2</t>
        </is>
      </c>
      <c r="AV133" s="2" t="inlineStr">
        <is>
          <t>2</t>
        </is>
      </c>
      <c r="AW133" s="2" t="inlineStr">
        <is>
          <t>True</t>
        </is>
      </c>
      <c r="AX133" s="2" t="inlineStr">
        <is>
          <t>1</t>
        </is>
      </c>
      <c r="AY133" s="1" t="inlineStr">
        <is>
          <t>ROZPOCET</t>
        </is>
      </c>
    </row>
    <row r="134" ht="36" customHeight="1">
      <c r="C134" s="72" t="inlineStr">
        <is>
          <t>2</t>
        </is>
      </c>
      <c r="D134" s="72" t="inlineStr">
        <is>
          <t>K</t>
        </is>
      </c>
      <c r="E134" s="73" t="inlineStr">
        <is>
          <t>130251101.S</t>
        </is>
      </c>
      <c r="F134" s="74" t="inlineStr">
        <is>
          <t>Výkop jamy v obmedzenom priestore strojne v hornine tr. 3, objem nad 30 do 60 m3 - jamy šachiet dažďovej kanalizácie</t>
        </is>
      </c>
      <c r="G134" s="75" t="inlineStr">
        <is>
          <t>m3</t>
        </is>
      </c>
      <c r="H134" s="100" t="n">
        <v>49.71</v>
      </c>
      <c r="I134" s="77" t="n">
        <v>45.35</v>
      </c>
      <c r="J134" s="77">
        <f>ROUND(I134*H134,2)</f>
        <v/>
      </c>
      <c r="K134" s="78" t="inlineStr">
        <is>
          <t>CENEKON 2026/02</t>
        </is>
      </c>
      <c r="N134" s="46" t="inlineStr">
        <is>
          <t>základná</t>
        </is>
      </c>
      <c r="O134" s="98" t="n">
        <v>0</v>
      </c>
      <c r="P134" s="98">
        <f>O134*H134</f>
        <v/>
      </c>
      <c r="Q134" s="98" t="n">
        <v>0</v>
      </c>
      <c r="R134" s="98">
        <f>Q134*H134</f>
        <v/>
      </c>
      <c r="S134" s="98" t="n">
        <v>0</v>
      </c>
      <c r="T134" s="98">
        <f>S134*H134</f>
        <v/>
      </c>
      <c r="AR134" s="1" t="inlineStr">
        <is>
          <t>4</t>
        </is>
      </c>
      <c r="AT134" s="1" t="inlineStr">
        <is>
          <t>K</t>
        </is>
      </c>
      <c r="AU134" s="1" t="inlineStr">
        <is>
          <t>2</t>
        </is>
      </c>
      <c r="AY134" s="1" t="inlineStr">
        <is>
          <t>ROZPOCET</t>
        </is>
      </c>
      <c r="BE134" s="31">
        <f>IF(N134="základná",J134,0)</f>
        <v/>
      </c>
      <c r="BF134" s="31">
        <f>IF(N134="znížená",J134,0)</f>
        <v/>
      </c>
      <c r="BG134" s="31">
        <f>IF(N134="zákl. prenesená",J134,0)</f>
        <v/>
      </c>
      <c r="BH134" s="31">
        <f>IF(N134="zníž. prenesená",J134,0)</f>
        <v/>
      </c>
      <c r="BI134" s="31">
        <f>IF(N134="nulová",J134,0)</f>
        <v/>
      </c>
      <c r="BJ134" s="1" t="inlineStr">
        <is>
          <t>2</t>
        </is>
      </c>
      <c r="BK134" s="31">
        <f>ROUND(I134*H134,2)</f>
        <v/>
      </c>
      <c r="BL134" s="1" t="inlineStr">
        <is>
          <t>4</t>
        </is>
      </c>
      <c r="BM134" s="1" t="inlineStr">
        <is>
          <t>-1049893195</t>
        </is>
      </c>
    </row>
    <row r="135">
      <c r="D135" s="79" t="inlineStr">
        <is>
          <t>VV</t>
        </is>
      </c>
      <c r="F135" s="80" t="inlineStr">
        <is>
          <t>pôdorys jamy 2,20 x 2,20 = 4,84 m2</t>
        </is>
      </c>
      <c r="AT135" s="1" t="inlineStr">
        <is>
          <t>VV</t>
        </is>
      </c>
      <c r="AU135" s="1" t="inlineStr">
        <is>
          <t>2</t>
        </is>
      </c>
      <c r="AV135" s="2" t="inlineStr">
        <is>
          <t>2</t>
        </is>
      </c>
      <c r="AW135" s="2" t="inlineStr">
        <is>
          <t>True</t>
        </is>
      </c>
      <c r="AX135" s="2" t="inlineStr">
        <is>
          <t>0</t>
        </is>
      </c>
      <c r="AY135" s="1" t="inlineStr">
        <is>
          <t>ROZPOCET</t>
        </is>
      </c>
    </row>
    <row r="136">
      <c r="D136" s="79" t="inlineStr">
        <is>
          <t>VV</t>
        </is>
      </c>
      <c r="F136" s="80" t="inlineStr">
        <is>
          <t>hĺbka jamy = hĺbka nivelety + 0,15 (dno v dielci) + 0,15 (lôžko)</t>
        </is>
      </c>
      <c r="AT136" s="1" t="inlineStr">
        <is>
          <t>VV</t>
        </is>
      </c>
      <c r="AU136" s="1" t="inlineStr">
        <is>
          <t>2</t>
        </is>
      </c>
      <c r="AV136" s="2" t="inlineStr">
        <is>
          <t>2</t>
        </is>
      </c>
      <c r="AW136" s="2" t="inlineStr">
        <is>
          <t>True</t>
        </is>
      </c>
      <c r="AX136" s="2" t="inlineStr">
        <is>
          <t>0</t>
        </is>
      </c>
      <c r="AY136" s="1" t="inlineStr">
        <is>
          <t>ROZPOCET</t>
        </is>
      </c>
    </row>
    <row r="137">
      <c r="D137" s="79" t="inlineStr">
        <is>
          <t>VV</t>
        </is>
      </c>
      <c r="F137" s="80" t="inlineStr">
        <is>
          <t>súčet hĺbok jám 1.93 + 1.89 + 1.77 + 1.68 + 1.50 + 1.50 = 10.27 m</t>
        </is>
      </c>
      <c r="AT137" s="1" t="inlineStr">
        <is>
          <t>VV</t>
        </is>
      </c>
      <c r="AU137" s="1" t="inlineStr">
        <is>
          <t>2</t>
        </is>
      </c>
      <c r="AV137" s="2" t="inlineStr">
        <is>
          <t>2</t>
        </is>
      </c>
      <c r="AW137" s="2" t="inlineStr">
        <is>
          <t>True</t>
        </is>
      </c>
      <c r="AX137" s="2" t="inlineStr">
        <is>
          <t>0</t>
        </is>
      </c>
      <c r="AY137" s="1" t="inlineStr">
        <is>
          <t>ROZPOCET</t>
        </is>
      </c>
    </row>
    <row r="138">
      <c r="D138" s="79" t="inlineStr">
        <is>
          <t>VV</t>
        </is>
      </c>
      <c r="F138" s="80" t="inlineStr">
        <is>
          <t>4,84 x 10.27 = 49.71 m3</t>
        </is>
      </c>
      <c r="H138" s="101" t="n">
        <v>49.71</v>
      </c>
      <c r="AT138" s="1" t="inlineStr">
        <is>
          <t>VV</t>
        </is>
      </c>
      <c r="AU138" s="1" t="inlineStr">
        <is>
          <t>2</t>
        </is>
      </c>
      <c r="AV138" s="2" t="inlineStr">
        <is>
          <t>2</t>
        </is>
      </c>
      <c r="AW138" s="2" t="inlineStr">
        <is>
          <t>True</t>
        </is>
      </c>
      <c r="AX138" s="2" t="inlineStr">
        <is>
          <t>1</t>
        </is>
      </c>
      <c r="AY138" s="1" t="inlineStr">
        <is>
          <t>ROZPOCET</t>
        </is>
      </c>
    </row>
    <row r="139" ht="36" customHeight="1">
      <c r="C139" s="72" t="inlineStr">
        <is>
          <t>3</t>
        </is>
      </c>
      <c r="D139" s="72" t="inlineStr">
        <is>
          <t>K</t>
        </is>
      </c>
      <c r="E139" s="73" t="inlineStr">
        <is>
          <t>130251301.S</t>
        </is>
      </c>
      <c r="F139" s="74" t="inlineStr">
        <is>
          <t>Výkop jamy v obmedzenom priestore strojne v hornine tr. 3, objem nad 100 m3 - jama pre vsakovací objekt</t>
        </is>
      </c>
      <c r="G139" s="75" t="inlineStr">
        <is>
          <t>m3</t>
        </is>
      </c>
      <c r="H139" s="100" t="n">
        <v>122.58</v>
      </c>
      <c r="I139" s="77" t="n">
        <v>29.6</v>
      </c>
      <c r="J139" s="77">
        <f>ROUND(I139*H139,2)</f>
        <v/>
      </c>
      <c r="K139" s="78" t="inlineStr">
        <is>
          <t>CENEKON 2026/02</t>
        </is>
      </c>
      <c r="N139" s="46" t="inlineStr">
        <is>
          <t>základná</t>
        </is>
      </c>
      <c r="O139" s="98" t="n">
        <v>0</v>
      </c>
      <c r="P139" s="98">
        <f>O139*H139</f>
        <v/>
      </c>
      <c r="Q139" s="98" t="n">
        <v>0</v>
      </c>
      <c r="R139" s="98">
        <f>Q139*H139</f>
        <v/>
      </c>
      <c r="S139" s="98" t="n">
        <v>0</v>
      </c>
      <c r="T139" s="98">
        <f>S139*H139</f>
        <v/>
      </c>
      <c r="AR139" s="1" t="inlineStr">
        <is>
          <t>4</t>
        </is>
      </c>
      <c r="AT139" s="1" t="inlineStr">
        <is>
          <t>K</t>
        </is>
      </c>
      <c r="AU139" s="1" t="inlineStr">
        <is>
          <t>2</t>
        </is>
      </c>
      <c r="AY139" s="1" t="inlineStr">
        <is>
          <t>ROZPOCET</t>
        </is>
      </c>
      <c r="BE139" s="31">
        <f>IF(N139="základná",J139,0)</f>
        <v/>
      </c>
      <c r="BF139" s="31">
        <f>IF(N139="znížená",J139,0)</f>
        <v/>
      </c>
      <c r="BG139" s="31">
        <f>IF(N139="zákl. prenesená",J139,0)</f>
        <v/>
      </c>
      <c r="BH139" s="31">
        <f>IF(N139="zníž. prenesená",J139,0)</f>
        <v/>
      </c>
      <c r="BI139" s="31">
        <f>IF(N139="nulová",J139,0)</f>
        <v/>
      </c>
      <c r="BJ139" s="1" t="inlineStr">
        <is>
          <t>2</t>
        </is>
      </c>
      <c r="BK139" s="31">
        <f>ROUND(I139*H139,2)</f>
        <v/>
      </c>
      <c r="BL139" s="1" t="inlineStr">
        <is>
          <t>4</t>
        </is>
      </c>
      <c r="BM139" s="1" t="inlineStr">
        <is>
          <t>1298979445</t>
        </is>
      </c>
    </row>
    <row r="140">
      <c r="D140" s="79" t="inlineStr">
        <is>
          <t>VV</t>
        </is>
      </c>
      <c r="F140" s="80" t="inlineStr">
        <is>
          <t>pôdorys (8,40+0,60) x (5,40+0,60) = 9,00 x 6,00 = 54,00 m2</t>
        </is>
      </c>
      <c r="AT140" s="1" t="inlineStr">
        <is>
          <t>VV</t>
        </is>
      </c>
      <c r="AU140" s="1" t="inlineStr">
        <is>
          <t>2</t>
        </is>
      </c>
      <c r="AV140" s="2" t="inlineStr">
        <is>
          <t>2</t>
        </is>
      </c>
      <c r="AW140" s="2" t="inlineStr">
        <is>
          <t>True</t>
        </is>
      </c>
      <c r="AX140" s="2" t="inlineStr">
        <is>
          <t>0</t>
        </is>
      </c>
      <c r="AY140" s="1" t="inlineStr">
        <is>
          <t>ROZPOCET</t>
        </is>
      </c>
    </row>
    <row r="141">
      <c r="D141" s="79" t="inlineStr">
        <is>
          <t>VV</t>
        </is>
      </c>
      <c r="F141" s="80" t="inlineStr">
        <is>
          <t>hĺbka 1,97 + 0,30 štrkový podsyp = 2,27 m</t>
        </is>
      </c>
      <c r="AT141" s="1" t="inlineStr">
        <is>
          <t>VV</t>
        </is>
      </c>
      <c r="AU141" s="1" t="inlineStr">
        <is>
          <t>2</t>
        </is>
      </c>
      <c r="AV141" s="2" t="inlineStr">
        <is>
          <t>2</t>
        </is>
      </c>
      <c r="AW141" s="2" t="inlineStr">
        <is>
          <t>True</t>
        </is>
      </c>
      <c r="AX141" s="2" t="inlineStr">
        <is>
          <t>0</t>
        </is>
      </c>
      <c r="AY141" s="1" t="inlineStr">
        <is>
          <t>ROZPOCET</t>
        </is>
      </c>
    </row>
    <row r="142">
      <c r="D142" s="79" t="inlineStr">
        <is>
          <t>VV</t>
        </is>
      </c>
      <c r="F142" s="80" t="inlineStr">
        <is>
          <t>54,00 x 2,27 = 122,58</t>
        </is>
      </c>
      <c r="H142" s="101" t="n">
        <v>122.58</v>
      </c>
      <c r="AT142" s="1" t="inlineStr">
        <is>
          <t>VV</t>
        </is>
      </c>
      <c r="AU142" s="1" t="inlineStr">
        <is>
          <t>2</t>
        </is>
      </c>
      <c r="AV142" s="2" t="inlineStr">
        <is>
          <t>2</t>
        </is>
      </c>
      <c r="AW142" s="2" t="inlineStr">
        <is>
          <t>True</t>
        </is>
      </c>
      <c r="AX142" s="2" t="inlineStr">
        <is>
          <t>1</t>
        </is>
      </c>
      <c r="AY142" s="1" t="inlineStr">
        <is>
          <t>ROZPOCET</t>
        </is>
      </c>
    </row>
    <row r="143" ht="24" customHeight="1">
      <c r="C143" s="72" t="inlineStr">
        <is>
          <t>4</t>
        </is>
      </c>
      <c r="D143" s="72" t="inlineStr">
        <is>
          <t>K</t>
        </is>
      </c>
      <c r="E143" s="73" t="inlineStr">
        <is>
          <t>151101101.S</t>
        </is>
      </c>
      <c r="F143" s="74" t="inlineStr">
        <is>
          <t>Paženie a rozopretie stien rýh pre podzemné vedenie, príložné, hĺbky do 2 m</t>
        </is>
      </c>
      <c r="G143" s="75" t="inlineStr">
        <is>
          <t>m2</t>
        </is>
      </c>
      <c r="H143" s="100" t="n">
        <v>383.2</v>
      </c>
      <c r="I143" s="77" t="n">
        <v>5.83</v>
      </c>
      <c r="J143" s="77">
        <f>ROUND(I143*H143,2)</f>
        <v/>
      </c>
      <c r="K143" s="78" t="inlineStr">
        <is>
          <t>CENEKON 2026/02</t>
        </is>
      </c>
      <c r="N143" s="46" t="inlineStr">
        <is>
          <t>základná</t>
        </is>
      </c>
      <c r="O143" s="98" t="n">
        <v>0</v>
      </c>
      <c r="P143" s="98">
        <f>O143*H143</f>
        <v/>
      </c>
      <c r="Q143" s="98" t="n">
        <v>0.00091</v>
      </c>
      <c r="R143" s="98">
        <f>Q143*H143</f>
        <v/>
      </c>
      <c r="S143" s="98" t="n">
        <v>0</v>
      </c>
      <c r="T143" s="98">
        <f>S143*H143</f>
        <v/>
      </c>
      <c r="AR143" s="1" t="inlineStr">
        <is>
          <t>4</t>
        </is>
      </c>
      <c r="AT143" s="1" t="inlineStr">
        <is>
          <t>K</t>
        </is>
      </c>
      <c r="AU143" s="1" t="inlineStr">
        <is>
          <t>2</t>
        </is>
      </c>
      <c r="AY143" s="1" t="inlineStr">
        <is>
          <t>ROZPOCET</t>
        </is>
      </c>
      <c r="BE143" s="31">
        <f>IF(N143="základná",J143,0)</f>
        <v/>
      </c>
      <c r="BF143" s="31">
        <f>IF(N143="znížená",J143,0)</f>
        <v/>
      </c>
      <c r="BG143" s="31">
        <f>IF(N143="zákl. prenesená",J143,0)</f>
        <v/>
      </c>
      <c r="BH143" s="31">
        <f>IF(N143="zníž. prenesená",J143,0)</f>
        <v/>
      </c>
      <c r="BI143" s="31">
        <f>IF(N143="nulová",J143,0)</f>
        <v/>
      </c>
      <c r="BJ143" s="1" t="inlineStr">
        <is>
          <t>2</t>
        </is>
      </c>
      <c r="BK143" s="31">
        <f>ROUND(I143*H143,2)</f>
        <v/>
      </c>
      <c r="BL143" s="1" t="inlineStr">
        <is>
          <t>4</t>
        </is>
      </c>
      <c r="BM143" s="1" t="inlineStr">
        <is>
          <t>510570415</t>
        </is>
      </c>
    </row>
    <row r="144">
      <c r="D144" s="79" t="inlineStr">
        <is>
          <t>VV</t>
        </is>
      </c>
      <c r="F144" s="80" t="inlineStr">
        <is>
          <t>ryhy DN 200: 2 x 1,80 x 1,78 = 6,41 m2</t>
        </is>
      </c>
      <c r="AT144" s="1" t="inlineStr">
        <is>
          <t>VV</t>
        </is>
      </c>
      <c r="AU144" s="1" t="inlineStr">
        <is>
          <t>2</t>
        </is>
      </c>
      <c r="AV144" s="2" t="inlineStr">
        <is>
          <t>2</t>
        </is>
      </c>
      <c r="AW144" s="2" t="inlineStr">
        <is>
          <t>True</t>
        </is>
      </c>
      <c r="AX144" s="2" t="inlineStr">
        <is>
          <t>0</t>
        </is>
      </c>
      <c r="AY144" s="1" t="inlineStr">
        <is>
          <t>ROZPOCET</t>
        </is>
      </c>
    </row>
    <row r="145">
      <c r="D145" s="79" t="inlineStr">
        <is>
          <t>VV</t>
        </is>
      </c>
      <c r="F145" s="80" t="inlineStr">
        <is>
          <t>ryhy DN 150: 2 x 57,00 x 1,50 = 171,00 m2</t>
        </is>
      </c>
      <c r="AT145" s="1" t="inlineStr">
        <is>
          <t>VV</t>
        </is>
      </c>
      <c r="AU145" s="1" t="inlineStr">
        <is>
          <t>2</t>
        </is>
      </c>
      <c r="AV145" s="2" t="inlineStr">
        <is>
          <t>2</t>
        </is>
      </c>
      <c r="AW145" s="2" t="inlineStr">
        <is>
          <t>True</t>
        </is>
      </c>
      <c r="AX145" s="2" t="inlineStr">
        <is>
          <t>0</t>
        </is>
      </c>
      <c r="AY145" s="1" t="inlineStr">
        <is>
          <t>ROZPOCET</t>
        </is>
      </c>
    </row>
    <row r="146">
      <c r="D146" s="79" t="inlineStr">
        <is>
          <t>VV</t>
        </is>
      </c>
      <c r="F146" s="80" t="inlineStr">
        <is>
          <t>ryhy DN 125: 2 x 98,00 x 1,05 = 205,80 m2</t>
        </is>
      </c>
      <c r="AT146" s="1" t="inlineStr">
        <is>
          <t>VV</t>
        </is>
      </c>
      <c r="AU146" s="1" t="inlineStr">
        <is>
          <t>2</t>
        </is>
      </c>
      <c r="AV146" s="2" t="inlineStr">
        <is>
          <t>2</t>
        </is>
      </c>
      <c r="AW146" s="2" t="inlineStr">
        <is>
          <t>True</t>
        </is>
      </c>
      <c r="AX146" s="2" t="inlineStr">
        <is>
          <t>0</t>
        </is>
      </c>
      <c r="AY146" s="1" t="inlineStr">
        <is>
          <t>ROZPOCET</t>
        </is>
      </c>
    </row>
    <row r="147">
      <c r="D147" s="79" t="inlineStr">
        <is>
          <t>VV</t>
        </is>
      </c>
      <c r="F147" s="80" t="inlineStr">
        <is>
          <t>spolu 6,41 + 171,00 + 205,80 = 383,20</t>
        </is>
      </c>
      <c r="H147" s="101" t="n">
        <v>383.2</v>
      </c>
      <c r="AT147" s="1" t="inlineStr">
        <is>
          <t>VV</t>
        </is>
      </c>
      <c r="AU147" s="1" t="inlineStr">
        <is>
          <t>2</t>
        </is>
      </c>
      <c r="AV147" s="2" t="inlineStr">
        <is>
          <t>2</t>
        </is>
      </c>
      <c r="AW147" s="2" t="inlineStr">
        <is>
          <t>True</t>
        </is>
      </c>
      <c r="AX147" s="2" t="inlineStr">
        <is>
          <t>1</t>
        </is>
      </c>
      <c r="AY147" s="1" t="inlineStr">
        <is>
          <t>ROZPOCET</t>
        </is>
      </c>
    </row>
    <row r="148" ht="24" customHeight="1">
      <c r="C148" s="72" t="inlineStr">
        <is>
          <t>5</t>
        </is>
      </c>
      <c r="D148" s="72" t="inlineStr">
        <is>
          <t>K</t>
        </is>
      </c>
      <c r="E148" s="73" t="inlineStr">
        <is>
          <t>151101111.S</t>
        </is>
      </c>
      <c r="F148" s="74" t="inlineStr">
        <is>
          <t>Odstránenie paženia rýh pre podzemné vedenie, príložné, hĺbky do 2 m</t>
        </is>
      </c>
      <c r="G148" s="75" t="inlineStr">
        <is>
          <t>m2</t>
        </is>
      </c>
      <c r="H148" s="100" t="n">
        <v>383.2</v>
      </c>
      <c r="I148" s="77" t="n">
        <v>3.75</v>
      </c>
      <c r="J148" s="77">
        <f>ROUND(I148*H148,2)</f>
        <v/>
      </c>
      <c r="K148" s="78" t="inlineStr">
        <is>
          <t>CENEKON 2026/02</t>
        </is>
      </c>
      <c r="N148" s="46" t="inlineStr">
        <is>
          <t>základná</t>
        </is>
      </c>
      <c r="O148" s="98" t="n">
        <v>0</v>
      </c>
      <c r="P148" s="98">
        <f>O148*H148</f>
        <v/>
      </c>
      <c r="Q148" s="98" t="n">
        <v>0</v>
      </c>
      <c r="R148" s="98">
        <f>Q148*H148</f>
        <v/>
      </c>
      <c r="S148" s="98" t="n">
        <v>0</v>
      </c>
      <c r="T148" s="98">
        <f>S148*H148</f>
        <v/>
      </c>
      <c r="AR148" s="1" t="inlineStr">
        <is>
          <t>4</t>
        </is>
      </c>
      <c r="AT148" s="1" t="inlineStr">
        <is>
          <t>K</t>
        </is>
      </c>
      <c r="AU148" s="1" t="inlineStr">
        <is>
          <t>2</t>
        </is>
      </c>
      <c r="AY148" s="1" t="inlineStr">
        <is>
          <t>ROZPOCET</t>
        </is>
      </c>
      <c r="BE148" s="31">
        <f>IF(N148="základná",J148,0)</f>
        <v/>
      </c>
      <c r="BF148" s="31">
        <f>IF(N148="znížená",J148,0)</f>
        <v/>
      </c>
      <c r="BG148" s="31">
        <f>IF(N148="zákl. prenesená",J148,0)</f>
        <v/>
      </c>
      <c r="BH148" s="31">
        <f>IF(N148="zníž. prenesená",J148,0)</f>
        <v/>
      </c>
      <c r="BI148" s="31">
        <f>IF(N148="nulová",J148,0)</f>
        <v/>
      </c>
      <c r="BJ148" s="1" t="inlineStr">
        <is>
          <t>2</t>
        </is>
      </c>
      <c r="BK148" s="31">
        <f>ROUND(I148*H148,2)</f>
        <v/>
      </c>
      <c r="BL148" s="1" t="inlineStr">
        <is>
          <t>4</t>
        </is>
      </c>
      <c r="BM148" s="1" t="inlineStr">
        <is>
          <t>2128927333</t>
        </is>
      </c>
    </row>
    <row r="149">
      <c r="D149" s="79" t="inlineStr">
        <is>
          <t>VV</t>
        </is>
      </c>
      <c r="F149" s="80" t="inlineStr">
        <is>
          <t>zhodné s pažením do 2 m, V-DK-010 = 383,20</t>
        </is>
      </c>
      <c r="H149" s="101" t="n">
        <v>383.2</v>
      </c>
      <c r="AT149" s="1" t="inlineStr">
        <is>
          <t>VV</t>
        </is>
      </c>
      <c r="AU149" s="1" t="inlineStr">
        <is>
          <t>2</t>
        </is>
      </c>
      <c r="AV149" s="2" t="inlineStr">
        <is>
          <t>2</t>
        </is>
      </c>
      <c r="AW149" s="2" t="inlineStr">
        <is>
          <t>True</t>
        </is>
      </c>
      <c r="AX149" s="2" t="inlineStr">
        <is>
          <t>1</t>
        </is>
      </c>
      <c r="AY149" s="1" t="inlineStr">
        <is>
          <t>ROZPOCET</t>
        </is>
      </c>
    </row>
    <row r="150" ht="24" customHeight="1">
      <c r="C150" s="72" t="inlineStr">
        <is>
          <t>6</t>
        </is>
      </c>
      <c r="D150" s="72" t="inlineStr">
        <is>
          <t>K</t>
        </is>
      </c>
      <c r="E150" s="73" t="inlineStr">
        <is>
          <t>151101102.S</t>
        </is>
      </c>
      <c r="F150" s="74" t="inlineStr">
        <is>
          <t>Paženie a rozopretie stien jám pre podzemné vedenie, príložné do 4 m - jama vsakovacieho objektu</t>
        </is>
      </c>
      <c r="G150" s="75" t="inlineStr">
        <is>
          <t>m2</t>
        </is>
      </c>
      <c r="H150" s="100" t="n">
        <v>68.09999999999999</v>
      </c>
      <c r="I150" s="77" t="n">
        <v>10.39</v>
      </c>
      <c r="J150" s="77">
        <f>ROUND(I150*H150,2)</f>
        <v/>
      </c>
      <c r="K150" s="78" t="inlineStr">
        <is>
          <t>CENEKON 2026/02</t>
        </is>
      </c>
      <c r="N150" s="46" t="inlineStr">
        <is>
          <t>základná</t>
        </is>
      </c>
      <c r="O150" s="98" t="n">
        <v>0</v>
      </c>
      <c r="P150" s="98">
        <f>O150*H150</f>
        <v/>
      </c>
      <c r="Q150" s="98" t="n">
        <v>0.00084</v>
      </c>
      <c r="R150" s="98">
        <f>Q150*H150</f>
        <v/>
      </c>
      <c r="S150" s="98" t="n">
        <v>0</v>
      </c>
      <c r="T150" s="98">
        <f>S150*H150</f>
        <v/>
      </c>
      <c r="AR150" s="1" t="inlineStr">
        <is>
          <t>4</t>
        </is>
      </c>
      <c r="AT150" s="1" t="inlineStr">
        <is>
          <t>K</t>
        </is>
      </c>
      <c r="AU150" s="1" t="inlineStr">
        <is>
          <t>2</t>
        </is>
      </c>
      <c r="AY150" s="1" t="inlineStr">
        <is>
          <t>ROZPOCET</t>
        </is>
      </c>
      <c r="BE150" s="31">
        <f>IF(N150="základná",J150,0)</f>
        <v/>
      </c>
      <c r="BF150" s="31">
        <f>IF(N150="znížená",J150,0)</f>
        <v/>
      </c>
      <c r="BG150" s="31">
        <f>IF(N150="zákl. prenesená",J150,0)</f>
        <v/>
      </c>
      <c r="BH150" s="31">
        <f>IF(N150="zníž. prenesená",J150,0)</f>
        <v/>
      </c>
      <c r="BI150" s="31">
        <f>IF(N150="nulová",J150,0)</f>
        <v/>
      </c>
      <c r="BJ150" s="1" t="inlineStr">
        <is>
          <t>2</t>
        </is>
      </c>
      <c r="BK150" s="31">
        <f>ROUND(I150*H150,2)</f>
        <v/>
      </c>
      <c r="BL150" s="1" t="inlineStr">
        <is>
          <t>4</t>
        </is>
      </c>
      <c r="BM150" s="1" t="inlineStr">
        <is>
          <t>1745237080</t>
        </is>
      </c>
    </row>
    <row r="151">
      <c r="D151" s="79" t="inlineStr">
        <is>
          <t>VV</t>
        </is>
      </c>
      <c r="F151" s="80" t="inlineStr">
        <is>
          <t>jama vsaku hĺbky 2,27 m: 2 x (9,00 + 6,00) x 2,27 = 68,10 m2</t>
        </is>
      </c>
      <c r="H151" s="101" t="n">
        <v>68.09999999999999</v>
      </c>
      <c r="AT151" s="1" t="inlineStr">
        <is>
          <t>VV</t>
        </is>
      </c>
      <c r="AU151" s="1" t="inlineStr">
        <is>
          <t>2</t>
        </is>
      </c>
      <c r="AV151" s="2" t="inlineStr">
        <is>
          <t>2</t>
        </is>
      </c>
      <c r="AW151" s="2" t="inlineStr">
        <is>
          <t>True</t>
        </is>
      </c>
      <c r="AX151" s="2" t="inlineStr">
        <is>
          <t>1</t>
        </is>
      </c>
      <c r="AY151" s="1" t="inlineStr">
        <is>
          <t>ROZPOCET</t>
        </is>
      </c>
    </row>
    <row r="152" ht="24" customHeight="1">
      <c r="C152" s="72" t="inlineStr">
        <is>
          <t>7</t>
        </is>
      </c>
      <c r="D152" s="72" t="inlineStr">
        <is>
          <t>K</t>
        </is>
      </c>
      <c r="E152" s="73" t="inlineStr">
        <is>
          <t>151101112.S</t>
        </is>
      </c>
      <c r="F152" s="74" t="inlineStr">
        <is>
          <t>Odstránenie paženia jám pre podzemné vedenie, príložné hĺbky do 4 m - jama vsakovacieho objektu</t>
        </is>
      </c>
      <c r="G152" s="75" t="inlineStr">
        <is>
          <t>m2</t>
        </is>
      </c>
      <c r="H152" s="100" t="n">
        <v>68.09999999999999</v>
      </c>
      <c r="I152" s="77" t="n">
        <v>6.19</v>
      </c>
      <c r="J152" s="77">
        <f>ROUND(I152*H152,2)</f>
        <v/>
      </c>
      <c r="K152" s="78" t="inlineStr">
        <is>
          <t>CENEKON 2026/02</t>
        </is>
      </c>
      <c r="N152" s="46" t="inlineStr">
        <is>
          <t>základná</t>
        </is>
      </c>
      <c r="O152" s="98" t="n">
        <v>0</v>
      </c>
      <c r="P152" s="98">
        <f>O152*H152</f>
        <v/>
      </c>
      <c r="Q152" s="98" t="n">
        <v>0</v>
      </c>
      <c r="R152" s="98">
        <f>Q152*H152</f>
        <v/>
      </c>
      <c r="S152" s="98" t="n">
        <v>0</v>
      </c>
      <c r="T152" s="98">
        <f>S152*H152</f>
        <v/>
      </c>
      <c r="AR152" s="1" t="inlineStr">
        <is>
          <t>4</t>
        </is>
      </c>
      <c r="AT152" s="1" t="inlineStr">
        <is>
          <t>K</t>
        </is>
      </c>
      <c r="AU152" s="1" t="inlineStr">
        <is>
          <t>2</t>
        </is>
      </c>
      <c r="AY152" s="1" t="inlineStr">
        <is>
          <t>ROZPOCET</t>
        </is>
      </c>
      <c r="BE152" s="31">
        <f>IF(N152="základná",J152,0)</f>
        <v/>
      </c>
      <c r="BF152" s="31">
        <f>IF(N152="znížená",J152,0)</f>
        <v/>
      </c>
      <c r="BG152" s="31">
        <f>IF(N152="zákl. prenesená",J152,0)</f>
        <v/>
      </c>
      <c r="BH152" s="31">
        <f>IF(N152="zníž. prenesená",J152,0)</f>
        <v/>
      </c>
      <c r="BI152" s="31">
        <f>IF(N152="nulová",J152,0)</f>
        <v/>
      </c>
      <c r="BJ152" s="1" t="inlineStr">
        <is>
          <t>2</t>
        </is>
      </c>
      <c r="BK152" s="31">
        <f>ROUND(I152*H152,2)</f>
        <v/>
      </c>
      <c r="BL152" s="1" t="inlineStr">
        <is>
          <t>4</t>
        </is>
      </c>
      <c r="BM152" s="1" t="inlineStr">
        <is>
          <t>-1982100726</t>
        </is>
      </c>
    </row>
    <row r="153">
      <c r="D153" s="79" t="inlineStr">
        <is>
          <t>VV</t>
        </is>
      </c>
      <c r="F153" s="80" t="inlineStr">
        <is>
          <t>zhodné s pažením jamy vsaku = 68,10 m2</t>
        </is>
      </c>
      <c r="H153" s="101" t="n">
        <v>68.09999999999999</v>
      </c>
      <c r="AT153" s="1" t="inlineStr">
        <is>
          <t>VV</t>
        </is>
      </c>
      <c r="AU153" s="1" t="inlineStr">
        <is>
          <t>2</t>
        </is>
      </c>
      <c r="AV153" s="2" t="inlineStr">
        <is>
          <t>2</t>
        </is>
      </c>
      <c r="AW153" s="2" t="inlineStr">
        <is>
          <t>True</t>
        </is>
      </c>
      <c r="AX153" s="2" t="inlineStr">
        <is>
          <t>1</t>
        </is>
      </c>
      <c r="AY153" s="1" t="inlineStr">
        <is>
          <t>ROZPOCET</t>
        </is>
      </c>
    </row>
    <row r="154" ht="36" customHeight="1">
      <c r="C154" s="72" t="inlineStr">
        <is>
          <t>8</t>
        </is>
      </c>
      <c r="D154" s="72" t="inlineStr">
        <is>
          <t>K</t>
        </is>
      </c>
      <c r="E154" s="73" t="inlineStr">
        <is>
          <t>151101101.S</t>
        </is>
      </c>
      <c r="F154" s="74" t="inlineStr">
        <is>
          <t>Paženie a rozopretie stien jám pre podzemné vedenie, príložné do 2 m - jamy šachiet dažďovej kanalizácie</t>
        </is>
      </c>
      <c r="G154" s="75" t="inlineStr">
        <is>
          <t>m2</t>
        </is>
      </c>
      <c r="H154" s="100" t="n">
        <v>90.38</v>
      </c>
      <c r="I154" s="77" t="n">
        <v>5.83</v>
      </c>
      <c r="J154" s="77">
        <f>ROUND(I154*H154,2)</f>
        <v/>
      </c>
      <c r="K154" s="78" t="inlineStr">
        <is>
          <t>CENEKON 2026/02</t>
        </is>
      </c>
      <c r="N154" s="46" t="inlineStr">
        <is>
          <t>základná</t>
        </is>
      </c>
      <c r="O154" s="98" t="n">
        <v>0</v>
      </c>
      <c r="P154" s="98">
        <f>O154*H154</f>
        <v/>
      </c>
      <c r="Q154" s="98" t="n">
        <v>0.00091</v>
      </c>
      <c r="R154" s="98">
        <f>Q154*H154</f>
        <v/>
      </c>
      <c r="S154" s="98" t="n">
        <v>0</v>
      </c>
      <c r="T154" s="98">
        <f>S154*H154</f>
        <v/>
      </c>
      <c r="AR154" s="1" t="inlineStr">
        <is>
          <t>4</t>
        </is>
      </c>
      <c r="AT154" s="1" t="inlineStr">
        <is>
          <t>K</t>
        </is>
      </c>
      <c r="AU154" s="1" t="inlineStr">
        <is>
          <t>2</t>
        </is>
      </c>
      <c r="AY154" s="1" t="inlineStr">
        <is>
          <t>ROZPOCET</t>
        </is>
      </c>
      <c r="BE154" s="31">
        <f>IF(N154="základná",J154,0)</f>
        <v/>
      </c>
      <c r="BF154" s="31">
        <f>IF(N154="znížená",J154,0)</f>
        <v/>
      </c>
      <c r="BG154" s="31">
        <f>IF(N154="zákl. prenesená",J154,0)</f>
        <v/>
      </c>
      <c r="BH154" s="31">
        <f>IF(N154="zníž. prenesená",J154,0)</f>
        <v/>
      </c>
      <c r="BI154" s="31">
        <f>IF(N154="nulová",J154,0)</f>
        <v/>
      </c>
      <c r="BJ154" s="1" t="inlineStr">
        <is>
          <t>2</t>
        </is>
      </c>
      <c r="BK154" s="31">
        <f>ROUND(I154*H154,2)</f>
        <v/>
      </c>
      <c r="BL154" s="1" t="inlineStr">
        <is>
          <t>4</t>
        </is>
      </c>
      <c r="BM154" s="1" t="inlineStr">
        <is>
          <t>-446627988</t>
        </is>
      </c>
    </row>
    <row r="155">
      <c r="D155" s="79" t="inlineStr">
        <is>
          <t>VV</t>
        </is>
      </c>
      <c r="F155" s="80" t="inlineStr">
        <is>
          <t>jamy šachiet hĺbky 1,93 / 1,89 / 1,77 / 1,68 / 1,50 / 1,50 m, teda všetky do 2 m</t>
        </is>
      </c>
      <c r="AT155" s="1" t="inlineStr">
        <is>
          <t>VV</t>
        </is>
      </c>
      <c r="AU155" s="1" t="inlineStr">
        <is>
          <t>2</t>
        </is>
      </c>
      <c r="AV155" s="2" t="inlineStr">
        <is>
          <t>2</t>
        </is>
      </c>
      <c r="AW155" s="2" t="inlineStr">
        <is>
          <t>True</t>
        </is>
      </c>
      <c r="AX155" s="2" t="inlineStr">
        <is>
          <t>0</t>
        </is>
      </c>
      <c r="AY155" s="1" t="inlineStr">
        <is>
          <t>ROZPOCET</t>
        </is>
      </c>
    </row>
    <row r="156">
      <c r="D156" s="79" t="inlineStr">
        <is>
          <t>VV</t>
        </is>
      </c>
      <c r="F156" s="80" t="inlineStr">
        <is>
          <t>obvod 4 x 2,20 = 8,80 m x 10,27 m = 90,38 m2</t>
        </is>
      </c>
      <c r="H156" s="101" t="n">
        <v>90.38</v>
      </c>
      <c r="AT156" s="1" t="inlineStr">
        <is>
          <t>VV</t>
        </is>
      </c>
      <c r="AU156" s="1" t="inlineStr">
        <is>
          <t>2</t>
        </is>
      </c>
      <c r="AV156" s="2" t="inlineStr">
        <is>
          <t>2</t>
        </is>
      </c>
      <c r="AW156" s="2" t="inlineStr">
        <is>
          <t>True</t>
        </is>
      </c>
      <c r="AX156" s="2" t="inlineStr">
        <is>
          <t>1</t>
        </is>
      </c>
      <c r="AY156" s="1" t="inlineStr">
        <is>
          <t>ROZPOCET</t>
        </is>
      </c>
    </row>
    <row r="157" ht="36" customHeight="1">
      <c r="C157" s="72" t="inlineStr">
        <is>
          <t>9</t>
        </is>
      </c>
      <c r="D157" s="72" t="inlineStr">
        <is>
          <t>K</t>
        </is>
      </c>
      <c r="E157" s="73" t="inlineStr">
        <is>
          <t>151101111.S</t>
        </is>
      </c>
      <c r="F157" s="74" t="inlineStr">
        <is>
          <t>Odstránenie paženia jám pre podzemné vedenie, príložné hĺbky do 2 m - jamy šachiet dažďovej kanalizácie</t>
        </is>
      </c>
      <c r="G157" s="75" t="inlineStr">
        <is>
          <t>m2</t>
        </is>
      </c>
      <c r="H157" s="100" t="n">
        <v>90.38</v>
      </c>
      <c r="I157" s="77" t="n">
        <v>3.75</v>
      </c>
      <c r="J157" s="77">
        <f>ROUND(I157*H157,2)</f>
        <v/>
      </c>
      <c r="K157" s="78" t="inlineStr">
        <is>
          <t>CENEKON 2026/02</t>
        </is>
      </c>
      <c r="N157" s="46" t="inlineStr">
        <is>
          <t>základná</t>
        </is>
      </c>
      <c r="O157" s="98" t="n">
        <v>0</v>
      </c>
      <c r="P157" s="98">
        <f>O157*H157</f>
        <v/>
      </c>
      <c r="Q157" s="98" t="n">
        <v>0</v>
      </c>
      <c r="R157" s="98">
        <f>Q157*H157</f>
        <v/>
      </c>
      <c r="S157" s="98" t="n">
        <v>0</v>
      </c>
      <c r="T157" s="98">
        <f>S157*H157</f>
        <v/>
      </c>
      <c r="AR157" s="1" t="inlineStr">
        <is>
          <t>4</t>
        </is>
      </c>
      <c r="AT157" s="1" t="inlineStr">
        <is>
          <t>K</t>
        </is>
      </c>
      <c r="AU157" s="1" t="inlineStr">
        <is>
          <t>2</t>
        </is>
      </c>
      <c r="AY157" s="1" t="inlineStr">
        <is>
          <t>ROZPOCET</t>
        </is>
      </c>
      <c r="BE157" s="31">
        <f>IF(N157="základná",J157,0)</f>
        <v/>
      </c>
      <c r="BF157" s="31">
        <f>IF(N157="znížená",J157,0)</f>
        <v/>
      </c>
      <c r="BG157" s="31">
        <f>IF(N157="zákl. prenesená",J157,0)</f>
        <v/>
      </c>
      <c r="BH157" s="31">
        <f>IF(N157="zníž. prenesená",J157,0)</f>
        <v/>
      </c>
      <c r="BI157" s="31">
        <f>IF(N157="nulová",J157,0)</f>
        <v/>
      </c>
      <c r="BJ157" s="1" t="inlineStr">
        <is>
          <t>2</t>
        </is>
      </c>
      <c r="BK157" s="31">
        <f>ROUND(I157*H157,2)</f>
        <v/>
      </c>
      <c r="BL157" s="1" t="inlineStr">
        <is>
          <t>4</t>
        </is>
      </c>
      <c r="BM157" s="1" t="inlineStr">
        <is>
          <t>-200086223</t>
        </is>
      </c>
    </row>
    <row r="158">
      <c r="D158" s="79" t="inlineStr">
        <is>
          <t>VV</t>
        </is>
      </c>
      <c r="F158" s="80" t="inlineStr">
        <is>
          <t>zhodné s pažením jám šachiet = 90,38 m2</t>
        </is>
      </c>
      <c r="H158" s="101" t="n">
        <v>90.38</v>
      </c>
      <c r="AT158" s="1" t="inlineStr">
        <is>
          <t>VV</t>
        </is>
      </c>
      <c r="AU158" s="1" t="inlineStr">
        <is>
          <t>2</t>
        </is>
      </c>
      <c r="AV158" s="2" t="inlineStr">
        <is>
          <t>2</t>
        </is>
      </c>
      <c r="AW158" s="2" t="inlineStr">
        <is>
          <t>True</t>
        </is>
      </c>
      <c r="AX158" s="2" t="inlineStr">
        <is>
          <t>1</t>
        </is>
      </c>
      <c r="AY158" s="1" t="inlineStr">
        <is>
          <t>ROZPOCET</t>
        </is>
      </c>
    </row>
    <row r="159" ht="48" customHeight="1">
      <c r="C159" s="72" t="inlineStr">
        <is>
          <t>10</t>
        </is>
      </c>
      <c r="D159" s="72" t="inlineStr">
        <is>
          <t>K</t>
        </is>
      </c>
      <c r="E159" s="73" t="inlineStr">
        <is>
          <t>175101101.S</t>
        </is>
      </c>
      <c r="F159" s="74" t="inlineStr">
        <is>
          <t>Obsyp potrubia sypaninou z vhodných hornín tr. 1 až 4 bez prehodenia sypaniny, do výšky 300 mm nad potrubím (Obsyp z jemnejšieho výkopového materiálu podľa technickej správy.)</t>
        </is>
      </c>
      <c r="G159" s="75" t="inlineStr">
        <is>
          <t>m3</t>
        </is>
      </c>
      <c r="H159" s="100" t="n">
        <v>80.48</v>
      </c>
      <c r="I159" s="77" t="n">
        <v>25.25</v>
      </c>
      <c r="J159" s="77">
        <f>ROUND(I159*H159,2)</f>
        <v/>
      </c>
      <c r="K159" s="78" t="inlineStr">
        <is>
          <t>CENEKON 2026/02</t>
        </is>
      </c>
      <c r="N159" s="46" t="inlineStr">
        <is>
          <t>základná</t>
        </is>
      </c>
      <c r="O159" s="98" t="n">
        <v>0</v>
      </c>
      <c r="P159" s="98">
        <f>O159*H159</f>
        <v/>
      </c>
      <c r="Q159" s="98" t="n">
        <v>0</v>
      </c>
      <c r="R159" s="98">
        <f>Q159*H159</f>
        <v/>
      </c>
      <c r="S159" s="98" t="n">
        <v>0</v>
      </c>
      <c r="T159" s="98">
        <f>S159*H159</f>
        <v/>
      </c>
      <c r="AR159" s="1" t="inlineStr">
        <is>
          <t>4</t>
        </is>
      </c>
      <c r="AT159" s="1" t="inlineStr">
        <is>
          <t>K</t>
        </is>
      </c>
      <c r="AU159" s="1" t="inlineStr">
        <is>
          <t>2</t>
        </is>
      </c>
      <c r="AY159" s="1" t="inlineStr">
        <is>
          <t>ROZPOCET</t>
        </is>
      </c>
      <c r="BE159" s="31">
        <f>IF(N159="základná",J159,0)</f>
        <v/>
      </c>
      <c r="BF159" s="31">
        <f>IF(N159="znížená",J159,0)</f>
        <v/>
      </c>
      <c r="BG159" s="31">
        <f>IF(N159="zákl. prenesená",J159,0)</f>
        <v/>
      </c>
      <c r="BH159" s="31">
        <f>IF(N159="zníž. prenesená",J159,0)</f>
        <v/>
      </c>
      <c r="BI159" s="31">
        <f>IF(N159="nulová",J159,0)</f>
        <v/>
      </c>
      <c r="BJ159" s="1" t="inlineStr">
        <is>
          <t>2</t>
        </is>
      </c>
      <c r="BK159" s="31">
        <f>ROUND(I159*H159,2)</f>
        <v/>
      </c>
      <c r="BL159" s="1" t="inlineStr">
        <is>
          <t>4</t>
        </is>
      </c>
      <c r="BM159" s="1" t="inlineStr">
        <is>
          <t>-759086962</t>
        </is>
      </c>
    </row>
    <row r="160">
      <c r="D160" s="79" t="inlineStr">
        <is>
          <t>VV</t>
        </is>
      </c>
      <c r="F160" s="80" t="inlineStr">
        <is>
          <t>DN 125: 98,00 x 0,46 = 45,08</t>
        </is>
      </c>
      <c r="H160" s="101" t="n">
        <v>45.08</v>
      </c>
      <c r="AT160" s="1" t="inlineStr">
        <is>
          <t>VV</t>
        </is>
      </c>
      <c r="AU160" s="1" t="inlineStr">
        <is>
          <t>2</t>
        </is>
      </c>
      <c r="AV160" s="2" t="inlineStr">
        <is>
          <t>2</t>
        </is>
      </c>
      <c r="AW160" s="2" t="inlineStr">
        <is>
          <t>True</t>
        </is>
      </c>
      <c r="AX160" s="2" t="inlineStr">
        <is>
          <t>0</t>
        </is>
      </c>
      <c r="AY160" s="1" t="inlineStr">
        <is>
          <t>ROZPOCET</t>
        </is>
      </c>
    </row>
    <row r="161">
      <c r="D161" s="79" t="inlineStr">
        <is>
          <t>VV</t>
        </is>
      </c>
      <c r="F161" s="80" t="inlineStr">
        <is>
          <t>DN 150: 68,00 x 0,49 = 33,32</t>
        </is>
      </c>
      <c r="H161" s="101" t="n">
        <v>33.32</v>
      </c>
      <c r="AT161" s="1" t="inlineStr">
        <is>
          <t>VV</t>
        </is>
      </c>
      <c r="AU161" s="1" t="inlineStr">
        <is>
          <t>2</t>
        </is>
      </c>
      <c r="AV161" s="2" t="inlineStr">
        <is>
          <t>2</t>
        </is>
      </c>
      <c r="AW161" s="2" t="inlineStr">
        <is>
          <t>True</t>
        </is>
      </c>
      <c r="AX161" s="2" t="inlineStr">
        <is>
          <t>0</t>
        </is>
      </c>
      <c r="AY161" s="1" t="inlineStr">
        <is>
          <t>ROZPOCET</t>
        </is>
      </c>
    </row>
    <row r="162">
      <c r="D162" s="79" t="inlineStr">
        <is>
          <t>VV</t>
        </is>
      </c>
      <c r="F162" s="80" t="inlineStr">
        <is>
          <t>DN 200: 4,00 x 0,52 = 2,08</t>
        </is>
      </c>
      <c r="H162" s="101" t="n">
        <v>2.08</v>
      </c>
      <c r="AT162" s="1" t="inlineStr">
        <is>
          <t>VV</t>
        </is>
      </c>
      <c r="AU162" s="1" t="inlineStr">
        <is>
          <t>2</t>
        </is>
      </c>
      <c r="AV162" s="2" t="inlineStr">
        <is>
          <t>2</t>
        </is>
      </c>
      <c r="AW162" s="2" t="inlineStr">
        <is>
          <t>True</t>
        </is>
      </c>
      <c r="AX162" s="2" t="inlineStr">
        <is>
          <t>0</t>
        </is>
      </c>
      <c r="AY162" s="1" t="inlineStr">
        <is>
          <t>ROZPOCET</t>
        </is>
      </c>
    </row>
    <row r="163">
      <c r="D163" s="79" t="inlineStr">
        <is>
          <t>VV</t>
        </is>
      </c>
      <c r="F163" s="80" t="inlineStr">
        <is>
          <t>spolu 80,48</t>
        </is>
      </c>
      <c r="H163" s="101" t="n">
        <v>80.48</v>
      </c>
      <c r="AT163" s="1" t="inlineStr">
        <is>
          <t>VV</t>
        </is>
      </c>
      <c r="AU163" s="1" t="inlineStr">
        <is>
          <t>2</t>
        </is>
      </c>
      <c r="AV163" s="2" t="inlineStr">
        <is>
          <t>2</t>
        </is>
      </c>
      <c r="AW163" s="2" t="inlineStr">
        <is>
          <t>True</t>
        </is>
      </c>
      <c r="AX163" s="2" t="inlineStr">
        <is>
          <t>1</t>
        </is>
      </c>
      <c r="AY163" s="1" t="inlineStr">
        <is>
          <t>ROZPOCET</t>
        </is>
      </c>
    </row>
    <row r="164" ht="24" customHeight="1">
      <c r="C164" s="72" t="inlineStr">
        <is>
          <t>11</t>
        </is>
      </c>
      <c r="D164" s="72" t="inlineStr">
        <is>
          <t>K</t>
        </is>
      </c>
      <c r="E164" s="73" t="inlineStr">
        <is>
          <t>174101002.S</t>
        </is>
      </c>
      <c r="F164" s="74" t="inlineStr">
        <is>
          <t>Zásyp sypaninou so zhutnením jám, šachiet a rýh, objem nad 100 do 1000 m3</t>
        </is>
      </c>
      <c r="G164" s="75" t="inlineStr">
        <is>
          <t>m3</t>
        </is>
      </c>
      <c r="H164" s="100" t="n">
        <v>210.27</v>
      </c>
      <c r="I164" s="77" t="n">
        <v>4.91</v>
      </c>
      <c r="J164" s="77">
        <f>ROUND(I164*H164,2)</f>
        <v/>
      </c>
      <c r="K164" s="78" t="inlineStr">
        <is>
          <t>CENEKON 2026/02</t>
        </is>
      </c>
      <c r="N164" s="46" t="inlineStr">
        <is>
          <t>základná</t>
        </is>
      </c>
      <c r="O164" s="98" t="n">
        <v>0</v>
      </c>
      <c r="P164" s="98">
        <f>O164*H164</f>
        <v/>
      </c>
      <c r="Q164" s="98" t="n">
        <v>0</v>
      </c>
      <c r="R164" s="98">
        <f>Q164*H164</f>
        <v/>
      </c>
      <c r="S164" s="98" t="n">
        <v>0</v>
      </c>
      <c r="T164" s="98">
        <f>S164*H164</f>
        <v/>
      </c>
      <c r="AR164" s="1" t="inlineStr">
        <is>
          <t>4</t>
        </is>
      </c>
      <c r="AT164" s="1" t="inlineStr">
        <is>
          <t>K</t>
        </is>
      </c>
      <c r="AU164" s="1" t="inlineStr">
        <is>
          <t>2</t>
        </is>
      </c>
      <c r="AY164" s="1" t="inlineStr">
        <is>
          <t>ROZPOCET</t>
        </is>
      </c>
      <c r="BE164" s="31">
        <f>IF(N164="základná",J164,0)</f>
        <v/>
      </c>
      <c r="BF164" s="31">
        <f>IF(N164="znížená",J164,0)</f>
        <v/>
      </c>
      <c r="BG164" s="31">
        <f>IF(N164="zákl. prenesená",J164,0)</f>
        <v/>
      </c>
      <c r="BH164" s="31">
        <f>IF(N164="zníž. prenesená",J164,0)</f>
        <v/>
      </c>
      <c r="BI164" s="31">
        <f>IF(N164="nulová",J164,0)</f>
        <v/>
      </c>
      <c r="BJ164" s="1" t="inlineStr">
        <is>
          <t>2</t>
        </is>
      </c>
      <c r="BK164" s="31">
        <f>ROUND(I164*H164,2)</f>
        <v/>
      </c>
      <c r="BL164" s="1" t="inlineStr">
        <is>
          <t>4</t>
        </is>
      </c>
      <c r="BM164" s="1" t="inlineStr">
        <is>
          <t>1609238207</t>
        </is>
      </c>
    </row>
    <row r="165">
      <c r="D165" s="79" t="inlineStr">
        <is>
          <t>VV</t>
        </is>
      </c>
      <c r="F165" s="80" t="inlineStr">
        <is>
          <t>ryhy: 210,76 - 28,90 - 82,94 = 98,92 m3</t>
        </is>
      </c>
      <c r="AT165" s="1" t="inlineStr">
        <is>
          <t>VV</t>
        </is>
      </c>
      <c r="AU165" s="1" t="inlineStr">
        <is>
          <t>2</t>
        </is>
      </c>
      <c r="AV165" s="2" t="inlineStr">
        <is>
          <t>2</t>
        </is>
      </c>
      <c r="AW165" s="2" t="inlineStr">
        <is>
          <t>True</t>
        </is>
      </c>
      <c r="AX165" s="2" t="inlineStr">
        <is>
          <t>0</t>
        </is>
      </c>
      <c r="AY165" s="1" t="inlineStr">
        <is>
          <t>ROZPOCET</t>
        </is>
      </c>
    </row>
    <row r="166">
      <c r="D166" s="79" t="inlineStr">
        <is>
          <t>VV</t>
        </is>
      </c>
      <c r="F166" s="80" t="inlineStr">
        <is>
          <t>jamy šachiet: 49.71 - 10.25 (objem šachiet, plocha 1,094 m2 x výška 9.37 m) - 2,30 (podkladné dosky) = 37.16 m3</t>
        </is>
      </c>
      <c r="AT166" s="1" t="inlineStr">
        <is>
          <t>VV</t>
        </is>
      </c>
      <c r="AU166" s="1" t="inlineStr">
        <is>
          <t>2</t>
        </is>
      </c>
      <c r="AV166" s="2" t="inlineStr">
        <is>
          <t>2</t>
        </is>
      </c>
      <c r="AW166" s="2" t="inlineStr">
        <is>
          <t>True</t>
        </is>
      </c>
      <c r="AX166" s="2" t="inlineStr">
        <is>
          <t>0</t>
        </is>
      </c>
      <c r="AY166" s="1" t="inlineStr">
        <is>
          <t>ROZPOCET</t>
        </is>
      </c>
    </row>
    <row r="167">
      <c r="D167" s="79" t="inlineStr">
        <is>
          <t>VV</t>
        </is>
      </c>
      <c r="F167" s="80" t="inlineStr">
        <is>
          <t>jama vsaku: 122,58 - 27,22 - 16,20 - 4,97 = 74,19 m3</t>
        </is>
      </c>
      <c r="AT167" s="1" t="inlineStr">
        <is>
          <t>VV</t>
        </is>
      </c>
      <c r="AU167" s="1" t="inlineStr">
        <is>
          <t>2</t>
        </is>
      </c>
      <c r="AV167" s="2" t="inlineStr">
        <is>
          <t>2</t>
        </is>
      </c>
      <c r="AW167" s="2" t="inlineStr">
        <is>
          <t>True</t>
        </is>
      </c>
      <c r="AX167" s="2" t="inlineStr">
        <is>
          <t>0</t>
        </is>
      </c>
      <c r="AY167" s="1" t="inlineStr">
        <is>
          <t>ROZPOCET</t>
        </is>
      </c>
    </row>
    <row r="168">
      <c r="D168" s="79" t="inlineStr">
        <is>
          <t>VV</t>
        </is>
      </c>
      <c r="F168" s="80" t="inlineStr">
        <is>
          <t>spolu 210.27 m3</t>
        </is>
      </c>
      <c r="H168" s="101" t="n">
        <v>210.27</v>
      </c>
      <c r="AT168" s="1" t="inlineStr">
        <is>
          <t>VV</t>
        </is>
      </c>
      <c r="AU168" s="1" t="inlineStr">
        <is>
          <t>2</t>
        </is>
      </c>
      <c r="AV168" s="2" t="inlineStr">
        <is>
          <t>2</t>
        </is>
      </c>
      <c r="AW168" s="2" t="inlineStr">
        <is>
          <t>True</t>
        </is>
      </c>
      <c r="AX168" s="2" t="inlineStr">
        <is>
          <t>1</t>
        </is>
      </c>
      <c r="AY168" s="1" t="inlineStr">
        <is>
          <t>ROZPOCET</t>
        </is>
      </c>
    </row>
    <row r="169" ht="36" customHeight="1">
      <c r="C169" s="72" t="inlineStr">
        <is>
          <t>12</t>
        </is>
      </c>
      <c r="D169" s="72" t="inlineStr">
        <is>
          <t>K</t>
        </is>
      </c>
      <c r="E169" s="73" t="inlineStr">
        <is>
          <t>162501122.S</t>
        </is>
      </c>
      <c r="F169" s="74" t="inlineStr">
        <is>
          <t>Vodorovné premiestnenie prebytočného výkopku po spevnenej ceste, hornina tr. 1-4, na vzdialenosť do 3000 m</t>
        </is>
      </c>
      <c r="G169" s="75" t="inlineStr">
        <is>
          <t>m3</t>
        </is>
      </c>
      <c r="H169" s="100" t="n">
        <v>92.3</v>
      </c>
      <c r="I169" s="77" t="n">
        <v>4.31</v>
      </c>
      <c r="J169" s="77">
        <f>ROUND(I169*H169,2)</f>
        <v/>
      </c>
      <c r="K169" s="78" t="inlineStr">
        <is>
          <t>CENEKON 2026/02</t>
        </is>
      </c>
      <c r="N169" s="46" t="inlineStr">
        <is>
          <t>základná</t>
        </is>
      </c>
      <c r="O169" s="98" t="n">
        <v>0</v>
      </c>
      <c r="P169" s="98">
        <f>O169*H169</f>
        <v/>
      </c>
      <c r="Q169" s="98" t="n">
        <v>0</v>
      </c>
      <c r="R169" s="98">
        <f>Q169*H169</f>
        <v/>
      </c>
      <c r="S169" s="98" t="n">
        <v>0</v>
      </c>
      <c r="T169" s="98">
        <f>S169*H169</f>
        <v/>
      </c>
      <c r="AR169" s="1" t="inlineStr">
        <is>
          <t>4</t>
        </is>
      </c>
      <c r="AT169" s="1" t="inlineStr">
        <is>
          <t>K</t>
        </is>
      </c>
      <c r="AU169" s="1" t="inlineStr">
        <is>
          <t>2</t>
        </is>
      </c>
      <c r="AY169" s="1" t="inlineStr">
        <is>
          <t>ROZPOCET</t>
        </is>
      </c>
      <c r="BE169" s="31">
        <f>IF(N169="základná",J169,0)</f>
        <v/>
      </c>
      <c r="BF169" s="31">
        <f>IF(N169="znížená",J169,0)</f>
        <v/>
      </c>
      <c r="BG169" s="31">
        <f>IF(N169="zákl. prenesená",J169,0)</f>
        <v/>
      </c>
      <c r="BH169" s="31">
        <f>IF(N169="zníž. prenesená",J169,0)</f>
        <v/>
      </c>
      <c r="BI169" s="31">
        <f>IF(N169="nulová",J169,0)</f>
        <v/>
      </c>
      <c r="BJ169" s="1" t="inlineStr">
        <is>
          <t>2</t>
        </is>
      </c>
      <c r="BK169" s="31">
        <f>ROUND(I169*H169,2)</f>
        <v/>
      </c>
      <c r="BL169" s="1" t="inlineStr">
        <is>
          <t>4</t>
        </is>
      </c>
      <c r="BM169" s="1" t="inlineStr">
        <is>
          <t>-1842553147</t>
        </is>
      </c>
    </row>
    <row r="170">
      <c r="D170" s="79" t="inlineStr">
        <is>
          <t>VV</t>
        </is>
      </c>
      <c r="F170" s="80" t="inlineStr">
        <is>
          <t>výkop 383.05 m3</t>
        </is>
      </c>
      <c r="AT170" s="1" t="inlineStr">
        <is>
          <t>VV</t>
        </is>
      </c>
      <c r="AU170" s="1" t="inlineStr">
        <is>
          <t>2</t>
        </is>
      </c>
      <c r="AV170" s="2" t="inlineStr">
        <is>
          <t>2</t>
        </is>
      </c>
      <c r="AW170" s="2" t="inlineStr">
        <is>
          <t>True</t>
        </is>
      </c>
      <c r="AX170" s="2" t="inlineStr">
        <is>
          <t>0</t>
        </is>
      </c>
      <c r="AY170" s="1" t="inlineStr">
        <is>
          <t>ROZPOCET</t>
        </is>
      </c>
    </row>
    <row r="171">
      <c r="D171" s="79" t="inlineStr">
        <is>
          <t>VV</t>
        </is>
      </c>
      <c r="F171" s="80" t="inlineStr">
        <is>
          <t>zásyp 210.27 m3</t>
        </is>
      </c>
      <c r="AT171" s="1" t="inlineStr">
        <is>
          <t>VV</t>
        </is>
      </c>
      <c r="AU171" s="1" t="inlineStr">
        <is>
          <t>2</t>
        </is>
      </c>
      <c r="AV171" s="2" t="inlineStr">
        <is>
          <t>2</t>
        </is>
      </c>
      <c r="AW171" s="2" t="inlineStr">
        <is>
          <t>True</t>
        </is>
      </c>
      <c r="AX171" s="2" t="inlineStr">
        <is>
          <t>0</t>
        </is>
      </c>
      <c r="AY171" s="1" t="inlineStr">
        <is>
          <t>ROZPOCET</t>
        </is>
      </c>
    </row>
    <row r="172">
      <c r="D172" s="79" t="inlineStr">
        <is>
          <t>VV</t>
        </is>
      </c>
      <c r="F172" s="80" t="inlineStr">
        <is>
          <t>obsyp z výkopku 80,48 m3</t>
        </is>
      </c>
      <c r="AT172" s="1" t="inlineStr">
        <is>
          <t>VV</t>
        </is>
      </c>
      <c r="AU172" s="1" t="inlineStr">
        <is>
          <t>2</t>
        </is>
      </c>
      <c r="AV172" s="2" t="inlineStr">
        <is>
          <t>2</t>
        </is>
      </c>
      <c r="AW172" s="2" t="inlineStr">
        <is>
          <t>True</t>
        </is>
      </c>
      <c r="AX172" s="2" t="inlineStr">
        <is>
          <t>0</t>
        </is>
      </c>
      <c r="AY172" s="1" t="inlineStr">
        <is>
          <t>ROZPOCET</t>
        </is>
      </c>
    </row>
    <row r="173">
      <c r="D173" s="79" t="inlineStr">
        <is>
          <t>VV</t>
        </is>
      </c>
      <c r="F173" s="80" t="inlineStr">
        <is>
          <t>383.05 - 210.27 - 80,48 = 92.30</t>
        </is>
      </c>
      <c r="H173" s="101" t="n">
        <v>92.3</v>
      </c>
      <c r="AT173" s="1" t="inlineStr">
        <is>
          <t>VV</t>
        </is>
      </c>
      <c r="AU173" s="1" t="inlineStr">
        <is>
          <t>2</t>
        </is>
      </c>
      <c r="AV173" s="2" t="inlineStr">
        <is>
          <t>2</t>
        </is>
      </c>
      <c r="AW173" s="2" t="inlineStr">
        <is>
          <t>True</t>
        </is>
      </c>
      <c r="AX173" s="2" t="inlineStr">
        <is>
          <t>1</t>
        </is>
      </c>
      <c r="AY173" s="1" t="inlineStr">
        <is>
          <t>ROZPOCET</t>
        </is>
      </c>
    </row>
    <row r="174" ht="48" customHeight="1">
      <c r="C174" s="72" t="inlineStr">
        <is>
          <t>13</t>
        </is>
      </c>
      <c r="D174" s="72" t="inlineStr">
        <is>
          <t>K</t>
        </is>
      </c>
      <c r="E174" s="73" t="inlineStr">
        <is>
          <t>162501123.S</t>
        </is>
      </c>
      <c r="F174" s="74" t="inlineStr">
        <is>
          <t>Príplatok k vodorovnému premiestneniu výkopku za každých ďalších a začatých 1000 m nad 3000 m (skládka do 10 km) (Uvažovaná vzdialenosť skládky 10 km; skutočnú skládku určí zhotoviteľ.)</t>
        </is>
      </c>
      <c r="G174" s="75" t="inlineStr">
        <is>
          <t>m3</t>
        </is>
      </c>
      <c r="H174" s="100" t="n">
        <v>646.1</v>
      </c>
      <c r="I174" s="77" t="n">
        <v>0.45</v>
      </c>
      <c r="J174" s="77">
        <f>ROUND(I174*H174,2)</f>
        <v/>
      </c>
      <c r="K174" s="78" t="inlineStr">
        <is>
          <t>CENEKON 2026/02</t>
        </is>
      </c>
      <c r="N174" s="46" t="inlineStr">
        <is>
          <t>základná</t>
        </is>
      </c>
      <c r="O174" s="98" t="n">
        <v>0</v>
      </c>
      <c r="P174" s="98">
        <f>O174*H174</f>
        <v/>
      </c>
      <c r="Q174" s="98" t="n">
        <v>0</v>
      </c>
      <c r="R174" s="98">
        <f>Q174*H174</f>
        <v/>
      </c>
      <c r="S174" s="98" t="n">
        <v>0</v>
      </c>
      <c r="T174" s="98">
        <f>S174*H174</f>
        <v/>
      </c>
      <c r="AR174" s="1" t="inlineStr">
        <is>
          <t>4</t>
        </is>
      </c>
      <c r="AT174" s="1" t="inlineStr">
        <is>
          <t>K</t>
        </is>
      </c>
      <c r="AU174" s="1" t="inlineStr">
        <is>
          <t>2</t>
        </is>
      </c>
      <c r="AY174" s="1" t="inlineStr">
        <is>
          <t>ROZPOCET</t>
        </is>
      </c>
      <c r="BE174" s="31">
        <f>IF(N174="základná",J174,0)</f>
        <v/>
      </c>
      <c r="BF174" s="31">
        <f>IF(N174="znížená",J174,0)</f>
        <v/>
      </c>
      <c r="BG174" s="31">
        <f>IF(N174="zákl. prenesená",J174,0)</f>
        <v/>
      </c>
      <c r="BH174" s="31">
        <f>IF(N174="zníž. prenesená",J174,0)</f>
        <v/>
      </c>
      <c r="BI174" s="31">
        <f>IF(N174="nulová",J174,0)</f>
        <v/>
      </c>
      <c r="BJ174" s="1" t="inlineStr">
        <is>
          <t>2</t>
        </is>
      </c>
      <c r="BK174" s="31">
        <f>ROUND(I174*H174,2)</f>
        <v/>
      </c>
      <c r="BL174" s="1" t="inlineStr">
        <is>
          <t>4</t>
        </is>
      </c>
      <c r="BM174" s="1" t="inlineStr">
        <is>
          <t>2027082829</t>
        </is>
      </c>
    </row>
    <row r="175">
      <c r="D175" s="79" t="inlineStr">
        <is>
          <t>VV</t>
        </is>
      </c>
      <c r="F175" s="80" t="inlineStr">
        <is>
          <t>92.30 m3 x 7 km nad 3 km = 646.10</t>
        </is>
      </c>
      <c r="H175" s="101" t="n">
        <v>646.1</v>
      </c>
      <c r="AT175" s="1" t="inlineStr">
        <is>
          <t>VV</t>
        </is>
      </c>
      <c r="AU175" s="1" t="inlineStr">
        <is>
          <t>2</t>
        </is>
      </c>
      <c r="AV175" s="2" t="inlineStr">
        <is>
          <t>2</t>
        </is>
      </c>
      <c r="AW175" s="2" t="inlineStr">
        <is>
          <t>True</t>
        </is>
      </c>
      <c r="AX175" s="2" t="inlineStr">
        <is>
          <t>1</t>
        </is>
      </c>
      <c r="AY175" s="1" t="inlineStr">
        <is>
          <t>ROZPOCET</t>
        </is>
      </c>
    </row>
    <row r="176" ht="24" customHeight="1">
      <c r="C176" s="72" t="inlineStr">
        <is>
          <t>14</t>
        </is>
      </c>
      <c r="D176" s="72" t="inlineStr">
        <is>
          <t>K</t>
        </is>
      </c>
      <c r="E176" s="73" t="inlineStr">
        <is>
          <t>171201201.S</t>
        </is>
      </c>
      <c r="F176" s="74" t="inlineStr">
        <is>
          <t>Uloženie sypaniny na skládky do 100 m3 - prebytočný výkopok</t>
        </is>
      </c>
      <c r="G176" s="75" t="inlineStr">
        <is>
          <t>m3</t>
        </is>
      </c>
      <c r="H176" s="100" t="n">
        <v>92.3</v>
      </c>
      <c r="I176" s="77" t="n">
        <v>0.9399999999999999</v>
      </c>
      <c r="J176" s="77">
        <f>ROUND(I176*H176,2)</f>
        <v/>
      </c>
      <c r="K176" s="78" t="inlineStr">
        <is>
          <t>CENEKON 2026/02</t>
        </is>
      </c>
      <c r="N176" s="46" t="inlineStr">
        <is>
          <t>základná</t>
        </is>
      </c>
      <c r="O176" s="98" t="n">
        <v>0</v>
      </c>
      <c r="P176" s="98">
        <f>O176*H176</f>
        <v/>
      </c>
      <c r="Q176" s="98" t="n">
        <v>0</v>
      </c>
      <c r="R176" s="98">
        <f>Q176*H176</f>
        <v/>
      </c>
      <c r="S176" s="98" t="n">
        <v>0</v>
      </c>
      <c r="T176" s="98">
        <f>S176*H176</f>
        <v/>
      </c>
      <c r="AR176" s="1" t="inlineStr">
        <is>
          <t>4</t>
        </is>
      </c>
      <c r="AT176" s="1" t="inlineStr">
        <is>
          <t>K</t>
        </is>
      </c>
      <c r="AU176" s="1" t="inlineStr">
        <is>
          <t>2</t>
        </is>
      </c>
      <c r="AY176" s="1" t="inlineStr">
        <is>
          <t>ROZPOCET</t>
        </is>
      </c>
      <c r="BE176" s="31">
        <f>IF(N176="základná",J176,0)</f>
        <v/>
      </c>
      <c r="BF176" s="31">
        <f>IF(N176="znížená",J176,0)</f>
        <v/>
      </c>
      <c r="BG176" s="31">
        <f>IF(N176="zákl. prenesená",J176,0)</f>
        <v/>
      </c>
      <c r="BH176" s="31">
        <f>IF(N176="zníž. prenesená",J176,0)</f>
        <v/>
      </c>
      <c r="BI176" s="31">
        <f>IF(N176="nulová",J176,0)</f>
        <v/>
      </c>
      <c r="BJ176" s="1" t="inlineStr">
        <is>
          <t>2</t>
        </is>
      </c>
      <c r="BK176" s="31">
        <f>ROUND(I176*H176,2)</f>
        <v/>
      </c>
      <c r="BL176" s="1" t="inlineStr">
        <is>
          <t>4</t>
        </is>
      </c>
      <c r="BM176" s="1" t="inlineStr">
        <is>
          <t>-723357783</t>
        </is>
      </c>
    </row>
    <row r="177">
      <c r="D177" s="79" t="inlineStr">
        <is>
          <t>VV</t>
        </is>
      </c>
      <c r="F177" s="80" t="inlineStr">
        <is>
          <t>prebytok = 92.30</t>
        </is>
      </c>
      <c r="H177" s="101" t="n">
        <v>92.3</v>
      </c>
      <c r="AT177" s="1" t="inlineStr">
        <is>
          <t>VV</t>
        </is>
      </c>
      <c r="AU177" s="1" t="inlineStr">
        <is>
          <t>2</t>
        </is>
      </c>
      <c r="AV177" s="2" t="inlineStr">
        <is>
          <t>2</t>
        </is>
      </c>
      <c r="AW177" s="2" t="inlineStr">
        <is>
          <t>True</t>
        </is>
      </c>
      <c r="AX177" s="2" t="inlineStr">
        <is>
          <t>1</t>
        </is>
      </c>
      <c r="AY177" s="1" t="inlineStr">
        <is>
          <t>ROZPOCET</t>
        </is>
      </c>
    </row>
    <row r="178" ht="24" customHeight="1">
      <c r="C178" s="72" t="inlineStr">
        <is>
          <t>15</t>
        </is>
      </c>
      <c r="D178" s="72" t="inlineStr">
        <is>
          <t>K</t>
        </is>
      </c>
      <c r="E178" s="73" t="inlineStr">
        <is>
          <t>171209002.S</t>
        </is>
      </c>
      <c r="F178" s="74" t="inlineStr">
        <is>
          <t>Poplatok za skládku - zemina a kamenivo, kód odpadu 17 05, ostatné</t>
        </is>
      </c>
      <c r="G178" s="75" t="inlineStr">
        <is>
          <t>t</t>
        </is>
      </c>
      <c r="H178" s="100" t="n">
        <v>166.14</v>
      </c>
      <c r="I178" s="77" t="n">
        <v>37</v>
      </c>
      <c r="J178" s="77">
        <f>ROUND(I178*H178,2)</f>
        <v/>
      </c>
      <c r="K178" s="78" t="inlineStr">
        <is>
          <t>CENEKON 2026/02</t>
        </is>
      </c>
      <c r="N178" s="46" t="inlineStr">
        <is>
          <t>základná</t>
        </is>
      </c>
      <c r="O178" s="98" t="n">
        <v>0</v>
      </c>
      <c r="P178" s="98">
        <f>O178*H178</f>
        <v/>
      </c>
      <c r="Q178" s="98" t="n">
        <v>0</v>
      </c>
      <c r="R178" s="98">
        <f>Q178*H178</f>
        <v/>
      </c>
      <c r="S178" s="98" t="n">
        <v>0</v>
      </c>
      <c r="T178" s="98">
        <f>S178*H178</f>
        <v/>
      </c>
      <c r="AR178" s="1" t="inlineStr">
        <is>
          <t>4</t>
        </is>
      </c>
      <c r="AT178" s="1" t="inlineStr">
        <is>
          <t>K</t>
        </is>
      </c>
      <c r="AU178" s="1" t="inlineStr">
        <is>
          <t>2</t>
        </is>
      </c>
      <c r="AY178" s="1" t="inlineStr">
        <is>
          <t>ROZPOCET</t>
        </is>
      </c>
      <c r="BE178" s="31">
        <f>IF(N178="základná",J178,0)</f>
        <v/>
      </c>
      <c r="BF178" s="31">
        <f>IF(N178="znížená",J178,0)</f>
        <v/>
      </c>
      <c r="BG178" s="31">
        <f>IF(N178="zákl. prenesená",J178,0)</f>
        <v/>
      </c>
      <c r="BH178" s="31">
        <f>IF(N178="zníž. prenesená",J178,0)</f>
        <v/>
      </c>
      <c r="BI178" s="31">
        <f>IF(N178="nulová",J178,0)</f>
        <v/>
      </c>
      <c r="BJ178" s="1" t="inlineStr">
        <is>
          <t>2</t>
        </is>
      </c>
      <c r="BK178" s="31">
        <f>ROUND(I178*H178,2)</f>
        <v/>
      </c>
      <c r="BL178" s="1" t="inlineStr">
        <is>
          <t>4</t>
        </is>
      </c>
      <c r="BM178" s="1" t="inlineStr">
        <is>
          <t>2060813684</t>
        </is>
      </c>
    </row>
    <row r="179">
      <c r="D179" s="79" t="inlineStr">
        <is>
          <t>VV</t>
        </is>
      </c>
      <c r="F179" s="80" t="inlineStr">
        <is>
          <t>92.30 m3 x 1,80 t/m3 = 166.14</t>
        </is>
      </c>
      <c r="H179" s="101" t="n">
        <v>166.14</v>
      </c>
      <c r="AT179" s="1" t="inlineStr">
        <is>
          <t>VV</t>
        </is>
      </c>
      <c r="AU179" s="1" t="inlineStr">
        <is>
          <t>2</t>
        </is>
      </c>
      <c r="AV179" s="2" t="inlineStr">
        <is>
          <t>2</t>
        </is>
      </c>
      <c r="AW179" s="2" t="inlineStr">
        <is>
          <t>True</t>
        </is>
      </c>
      <c r="AX179" s="2" t="inlineStr">
        <is>
          <t>1</t>
        </is>
      </c>
      <c r="AY179" s="1" t="inlineStr">
        <is>
          <t>ROZPOCET</t>
        </is>
      </c>
    </row>
    <row r="180" ht="22.8" customHeight="1">
      <c r="D180" s="67" t="inlineStr">
        <is>
          <t>D</t>
        </is>
      </c>
      <c r="E180" s="70" t="inlineStr">
        <is>
          <t>4</t>
        </is>
      </c>
      <c r="F180" s="70" t="inlineStr">
        <is>
          <t>Vodorovné konštrukcie</t>
        </is>
      </c>
      <c r="J180" s="71">
        <f>BK180</f>
        <v/>
      </c>
      <c r="P180" s="98">
        <f>SUM(P181:P204)</f>
        <v/>
      </c>
      <c r="R180" s="98">
        <f>SUM(R181:R204)</f>
        <v/>
      </c>
      <c r="T180" s="98">
        <f>SUM(T181:T204)</f>
        <v/>
      </c>
      <c r="AR180" s="1" t="inlineStr">
        <is>
          <t>1</t>
        </is>
      </c>
      <c r="AT180" s="46" t="inlineStr">
        <is>
          <t>D</t>
        </is>
      </c>
      <c r="AU180" s="46" t="inlineStr">
        <is>
          <t>1</t>
        </is>
      </c>
      <c r="AY180" s="1" t="inlineStr">
        <is>
          <t>ROZPOCET</t>
        </is>
      </c>
      <c r="BK180" s="31">
        <f>SUM(BK181:BK204)</f>
        <v/>
      </c>
    </row>
    <row r="181" ht="24" customHeight="1">
      <c r="C181" s="72" t="inlineStr">
        <is>
          <t>16</t>
        </is>
      </c>
      <c r="D181" s="72" t="inlineStr">
        <is>
          <t>K</t>
        </is>
      </c>
      <c r="E181" s="73" t="inlineStr">
        <is>
          <t>451573111.S</t>
        </is>
      </c>
      <c r="F181" s="74" t="inlineStr">
        <is>
          <t>Pieskové lôžko pod potrubie v otvorenom výkope z piesku a štrkopiesku do 63 mm, hr. 150 mm</t>
        </is>
      </c>
      <c r="G181" s="75" t="inlineStr">
        <is>
          <t>m3</t>
        </is>
      </c>
      <c r="H181" s="100" t="n">
        <v>28.9</v>
      </c>
      <c r="I181" s="77" t="n">
        <v>71.23</v>
      </c>
      <c r="J181" s="77">
        <f>ROUND(I181*H181,2)</f>
        <v/>
      </c>
      <c r="K181" s="78" t="inlineStr">
        <is>
          <t>CENEKON 2026/02</t>
        </is>
      </c>
      <c r="N181" s="46" t="inlineStr">
        <is>
          <t>základná</t>
        </is>
      </c>
      <c r="O181" s="98" t="n">
        <v>0</v>
      </c>
      <c r="P181" s="98">
        <f>O181*H181</f>
        <v/>
      </c>
      <c r="Q181" s="98" t="n">
        <v>1.89078</v>
      </c>
      <c r="R181" s="98">
        <f>Q181*H181</f>
        <v/>
      </c>
      <c r="S181" s="98" t="n">
        <v>0</v>
      </c>
      <c r="T181" s="98">
        <f>S181*H181</f>
        <v/>
      </c>
      <c r="AR181" s="1" t="inlineStr">
        <is>
          <t>4</t>
        </is>
      </c>
      <c r="AT181" s="1" t="inlineStr">
        <is>
          <t>K</t>
        </is>
      </c>
      <c r="AU181" s="1" t="inlineStr">
        <is>
          <t>2</t>
        </is>
      </c>
      <c r="AY181" s="1" t="inlineStr">
        <is>
          <t>ROZPOCET</t>
        </is>
      </c>
      <c r="BE181" s="31">
        <f>IF(N181="základná",J181,0)</f>
        <v/>
      </c>
      <c r="BF181" s="31">
        <f>IF(N181="znížená",J181,0)</f>
        <v/>
      </c>
      <c r="BG181" s="31">
        <f>IF(N181="zákl. prenesená",J181,0)</f>
        <v/>
      </c>
      <c r="BH181" s="31">
        <f>IF(N181="zníž. prenesená",J181,0)</f>
        <v/>
      </c>
      <c r="BI181" s="31">
        <f>IF(N181="nulová",J181,0)</f>
        <v/>
      </c>
      <c r="BJ181" s="1" t="inlineStr">
        <is>
          <t>2</t>
        </is>
      </c>
      <c r="BK181" s="31">
        <f>ROUND(I181*H181,2)</f>
        <v/>
      </c>
      <c r="BL181" s="1" t="inlineStr">
        <is>
          <t>4</t>
        </is>
      </c>
      <c r="BM181" s="1" t="inlineStr">
        <is>
          <t>299243064</t>
        </is>
      </c>
    </row>
    <row r="182">
      <c r="D182" s="79" t="inlineStr">
        <is>
          <t>VV</t>
        </is>
      </c>
      <c r="F182" s="80" t="inlineStr">
        <is>
          <t>170,00 m potrubia x 0,17 m3/bm (tabuľka kubatúr v detaile uloženia) = 28,90</t>
        </is>
      </c>
      <c r="H182" s="101" t="n">
        <v>28.9</v>
      </c>
      <c r="AT182" s="1" t="inlineStr">
        <is>
          <t>VV</t>
        </is>
      </c>
      <c r="AU182" s="1" t="inlineStr">
        <is>
          <t>2</t>
        </is>
      </c>
      <c r="AV182" s="2" t="inlineStr">
        <is>
          <t>2</t>
        </is>
      </c>
      <c r="AW182" s="2" t="inlineStr">
        <is>
          <t>True</t>
        </is>
      </c>
      <c r="AX182" s="2" t="inlineStr">
        <is>
          <t>1</t>
        </is>
      </c>
      <c r="AY182" s="1" t="inlineStr">
        <is>
          <t>ROZPOCET</t>
        </is>
      </c>
    </row>
    <row r="183" ht="24" customHeight="1">
      <c r="C183" s="72" t="inlineStr">
        <is>
          <t>17</t>
        </is>
      </c>
      <c r="D183" s="72" t="inlineStr">
        <is>
          <t>K</t>
        </is>
      </c>
      <c r="E183" s="73" t="inlineStr">
        <is>
          <t>451573141.S</t>
        </is>
      </c>
      <c r="F183" s="74" t="inlineStr">
        <is>
          <t>Štrkový podsyp a bočný obsyp vsakovacieho objektu zo štrkopiesku 16-32 mm</t>
        </is>
      </c>
      <c r="G183" s="75" t="inlineStr">
        <is>
          <t>m3</t>
        </is>
      </c>
      <c r="H183" s="100" t="n">
        <v>21.17</v>
      </c>
      <c r="I183" s="77" t="n">
        <v>66.51000000000001</v>
      </c>
      <c r="J183" s="77">
        <f>ROUND(I183*H183,2)</f>
        <v/>
      </c>
      <c r="K183" s="78" t="inlineStr">
        <is>
          <t>CENEKON 2026/02</t>
        </is>
      </c>
      <c r="N183" s="46" t="inlineStr">
        <is>
          <t>základná</t>
        </is>
      </c>
      <c r="O183" s="98" t="n">
        <v>0</v>
      </c>
      <c r="P183" s="98">
        <f>O183*H183</f>
        <v/>
      </c>
      <c r="Q183" s="98" t="n">
        <v>1.89078</v>
      </c>
      <c r="R183" s="98">
        <f>Q183*H183</f>
        <v/>
      </c>
      <c r="S183" s="98" t="n">
        <v>0</v>
      </c>
      <c r="T183" s="98">
        <f>S183*H183</f>
        <v/>
      </c>
      <c r="AR183" s="1" t="inlineStr">
        <is>
          <t>4</t>
        </is>
      </c>
      <c r="AT183" s="1" t="inlineStr">
        <is>
          <t>K</t>
        </is>
      </c>
      <c r="AU183" s="1" t="inlineStr">
        <is>
          <t>2</t>
        </is>
      </c>
      <c r="AY183" s="1" t="inlineStr">
        <is>
          <t>ROZPOCET</t>
        </is>
      </c>
      <c r="BE183" s="31">
        <f>IF(N183="základná",J183,0)</f>
        <v/>
      </c>
      <c r="BF183" s="31">
        <f>IF(N183="znížená",J183,0)</f>
        <v/>
      </c>
      <c r="BG183" s="31">
        <f>IF(N183="zákl. prenesená",J183,0)</f>
        <v/>
      </c>
      <c r="BH183" s="31">
        <f>IF(N183="zníž. prenesená",J183,0)</f>
        <v/>
      </c>
      <c r="BI183" s="31">
        <f>IF(N183="nulová",J183,0)</f>
        <v/>
      </c>
      <c r="BJ183" s="1" t="inlineStr">
        <is>
          <t>2</t>
        </is>
      </c>
      <c r="BK183" s="31">
        <f>ROUND(I183*H183,2)</f>
        <v/>
      </c>
      <c r="BL183" s="1" t="inlineStr">
        <is>
          <t>4</t>
        </is>
      </c>
      <c r="BM183" s="1" t="inlineStr">
        <is>
          <t>323890959</t>
        </is>
      </c>
    </row>
    <row r="184">
      <c r="D184" s="79" t="inlineStr">
        <is>
          <t>VV</t>
        </is>
      </c>
      <c r="F184" s="80" t="inlineStr">
        <is>
          <t>podsyp: 9,00 x 6,00 x 0,30 = 16,20</t>
        </is>
      </c>
      <c r="H184" s="101" t="n">
        <v>16.2</v>
      </c>
      <c r="AT184" s="1" t="inlineStr">
        <is>
          <t>VV</t>
        </is>
      </c>
      <c r="AU184" s="1" t="inlineStr">
        <is>
          <t>2</t>
        </is>
      </c>
      <c r="AV184" s="2" t="inlineStr">
        <is>
          <t>2</t>
        </is>
      </c>
      <c r="AW184" s="2" t="inlineStr">
        <is>
          <t>True</t>
        </is>
      </c>
      <c r="AX184" s="2" t="inlineStr">
        <is>
          <t>0</t>
        </is>
      </c>
      <c r="AY184" s="1" t="inlineStr">
        <is>
          <t>ROZPOCET</t>
        </is>
      </c>
    </row>
    <row r="185">
      <c r="D185" s="79" t="inlineStr">
        <is>
          <t>VV</t>
        </is>
      </c>
      <c r="F185" s="80" t="inlineStr">
        <is>
          <t>bočný obsyp: 27,60 x 0,30 x 0,60 = 4,97</t>
        </is>
      </c>
      <c r="H185" s="101" t="n">
        <v>4.97</v>
      </c>
      <c r="AT185" s="1" t="inlineStr">
        <is>
          <t>VV</t>
        </is>
      </c>
      <c r="AU185" s="1" t="inlineStr">
        <is>
          <t>2</t>
        </is>
      </c>
      <c r="AV185" s="2" t="inlineStr">
        <is>
          <t>2</t>
        </is>
      </c>
      <c r="AW185" s="2" t="inlineStr">
        <is>
          <t>True</t>
        </is>
      </c>
      <c r="AX185" s="2" t="inlineStr">
        <is>
          <t>0</t>
        </is>
      </c>
      <c r="AY185" s="1" t="inlineStr">
        <is>
          <t>ROZPOCET</t>
        </is>
      </c>
    </row>
    <row r="186">
      <c r="D186" s="79" t="inlineStr">
        <is>
          <t>VV</t>
        </is>
      </c>
      <c r="F186" s="80" t="inlineStr">
        <is>
          <t>spolu 21,17</t>
        </is>
      </c>
      <c r="H186" s="101" t="n">
        <v>21.17</v>
      </c>
      <c r="AT186" s="1" t="inlineStr">
        <is>
          <t>VV</t>
        </is>
      </c>
      <c r="AU186" s="1" t="inlineStr">
        <is>
          <t>2</t>
        </is>
      </c>
      <c r="AV186" s="2" t="inlineStr">
        <is>
          <t>2</t>
        </is>
      </c>
      <c r="AW186" s="2" t="inlineStr">
        <is>
          <t>True</t>
        </is>
      </c>
      <c r="AX186" s="2" t="inlineStr">
        <is>
          <t>1</t>
        </is>
      </c>
      <c r="AY186" s="1" t="inlineStr">
        <is>
          <t>ROZPOCET</t>
        </is>
      </c>
    </row>
    <row r="187" ht="36" customHeight="1">
      <c r="C187" s="72" t="inlineStr">
        <is>
          <t>18</t>
        </is>
      </c>
      <c r="D187" s="72" t="inlineStr">
        <is>
          <t>K</t>
        </is>
      </c>
      <c r="E187" s="73" t="inlineStr">
        <is>
          <t>451541111.S</t>
        </is>
      </c>
      <c r="F187" s="74" t="inlineStr">
        <is>
          <t>Lôžko pod drobné objekty v otvorenom výkope zo štrkodrvy 0-63 mm - podklad šachiet dažďovej kanalizácie</t>
        </is>
      </c>
      <c r="G187" s="75" t="inlineStr">
        <is>
          <t>m3</t>
        </is>
      </c>
      <c r="H187" s="100" t="n">
        <v>2.3</v>
      </c>
      <c r="I187" s="77" t="n">
        <v>67.51000000000001</v>
      </c>
      <c r="J187" s="77">
        <f>ROUND(I187*H187,2)</f>
        <v/>
      </c>
      <c r="K187" s="78" t="inlineStr">
        <is>
          <t>CENEKON 2026/02</t>
        </is>
      </c>
      <c r="N187" s="46" t="inlineStr">
        <is>
          <t>základná</t>
        </is>
      </c>
      <c r="O187" s="98" t="n">
        <v>0</v>
      </c>
      <c r="P187" s="98">
        <f>O187*H187</f>
        <v/>
      </c>
      <c r="Q187" s="98" t="n">
        <v>1.7034</v>
      </c>
      <c r="R187" s="98">
        <f>Q187*H187</f>
        <v/>
      </c>
      <c r="S187" s="98" t="n">
        <v>0</v>
      </c>
      <c r="T187" s="98">
        <f>S187*H187</f>
        <v/>
      </c>
      <c r="AR187" s="1" t="inlineStr">
        <is>
          <t>4</t>
        </is>
      </c>
      <c r="AT187" s="1" t="inlineStr">
        <is>
          <t>K</t>
        </is>
      </c>
      <c r="AU187" s="1" t="inlineStr">
        <is>
          <t>2</t>
        </is>
      </c>
      <c r="AY187" s="1" t="inlineStr">
        <is>
          <t>ROZPOCET</t>
        </is>
      </c>
      <c r="BE187" s="31">
        <f>IF(N187="základná",J187,0)</f>
        <v/>
      </c>
      <c r="BF187" s="31">
        <f>IF(N187="znížená",J187,0)</f>
        <v/>
      </c>
      <c r="BG187" s="31">
        <f>IF(N187="zákl. prenesená",J187,0)</f>
        <v/>
      </c>
      <c r="BH187" s="31">
        <f>IF(N187="zníž. prenesená",J187,0)</f>
        <v/>
      </c>
      <c r="BI187" s="31">
        <f>IF(N187="nulová",J187,0)</f>
        <v/>
      </c>
      <c r="BJ187" s="1" t="inlineStr">
        <is>
          <t>2</t>
        </is>
      </c>
      <c r="BK187" s="31">
        <f>ROUND(I187*H187,2)</f>
        <v/>
      </c>
      <c r="BL187" s="1" t="inlineStr">
        <is>
          <t>4</t>
        </is>
      </c>
      <c r="BM187" s="1" t="inlineStr">
        <is>
          <t>1991349933</t>
        </is>
      </c>
    </row>
    <row r="188">
      <c r="D188" s="79" t="inlineStr">
        <is>
          <t>VV</t>
        </is>
      </c>
      <c r="F188" s="80" t="inlineStr">
        <is>
          <t>pôdorys lôžka 1,60 x 1,60 m, hrúbka 0,15 m</t>
        </is>
      </c>
      <c r="AT188" s="1" t="inlineStr">
        <is>
          <t>VV</t>
        </is>
      </c>
      <c r="AU188" s="1" t="inlineStr">
        <is>
          <t>2</t>
        </is>
      </c>
      <c r="AV188" s="2" t="inlineStr">
        <is>
          <t>2</t>
        </is>
      </c>
      <c r="AW188" s="2" t="inlineStr">
        <is>
          <t>True</t>
        </is>
      </c>
      <c r="AX188" s="2" t="inlineStr">
        <is>
          <t>0</t>
        </is>
      </c>
      <c r="AY188" s="1" t="inlineStr">
        <is>
          <t>ROZPOCET</t>
        </is>
      </c>
    </row>
    <row r="189">
      <c r="D189" s="79" t="inlineStr">
        <is>
          <t>VV</t>
        </is>
      </c>
      <c r="F189" s="80" t="inlineStr">
        <is>
          <t>6 x 1,60 x 1,60 x 0,15 = 2.30 m3</t>
        </is>
      </c>
      <c r="H189" s="101" t="n">
        <v>2.3</v>
      </c>
      <c r="AT189" s="1" t="inlineStr">
        <is>
          <t>VV</t>
        </is>
      </c>
      <c r="AU189" s="1" t="inlineStr">
        <is>
          <t>2</t>
        </is>
      </c>
      <c r="AV189" s="2" t="inlineStr">
        <is>
          <t>2</t>
        </is>
      </c>
      <c r="AW189" s="2" t="inlineStr">
        <is>
          <t>True</t>
        </is>
      </c>
      <c r="AX189" s="2" t="inlineStr">
        <is>
          <t>1</t>
        </is>
      </c>
      <c r="AY189" s="1" t="inlineStr">
        <is>
          <t>ROZPOCET</t>
        </is>
      </c>
    </row>
    <row r="190" ht="36" customHeight="1">
      <c r="C190" s="82" t="inlineStr">
        <is>
          <t>19</t>
        </is>
      </c>
      <c r="D190" s="82" t="inlineStr">
        <is>
          <t>M</t>
        </is>
      </c>
      <c r="E190" s="83" t="inlineStr">
        <is>
          <t>592240013060.S</t>
        </is>
      </c>
      <c r="F190" s="84" t="inlineStr">
        <is>
          <t>Dno betónové s kynetou pre kanalizačnú šachtu DN 1000, so zabudovanými stúpadlami, výška 700 mm (Výkres 004: šachtové dno DN1000/680.)</t>
        </is>
      </c>
      <c r="G190" s="85" t="inlineStr">
        <is>
          <t>ks</t>
        </is>
      </c>
      <c r="H190" s="102" t="n">
        <v>6</v>
      </c>
      <c r="I190" s="87" t="n">
        <v>380.31</v>
      </c>
      <c r="J190" s="87">
        <f>ROUND(I190*H190,2)</f>
        <v/>
      </c>
      <c r="K190" s="88" t="inlineStr">
        <is>
          <t>CENEKON 2026/02</t>
        </is>
      </c>
      <c r="N190" s="46" t="inlineStr">
        <is>
          <t>základná</t>
        </is>
      </c>
      <c r="O190" s="98" t="n">
        <v>0</v>
      </c>
      <c r="P190" s="98">
        <f>O190*H190</f>
        <v/>
      </c>
      <c r="Q190" s="98" t="n">
        <v>1.4</v>
      </c>
      <c r="R190" s="98">
        <f>Q190*H190</f>
        <v/>
      </c>
      <c r="S190" s="98" t="n">
        <v>0</v>
      </c>
      <c r="T190" s="98">
        <f>S190*H190</f>
        <v/>
      </c>
      <c r="AR190" s="1" t="inlineStr">
        <is>
          <t>8</t>
        </is>
      </c>
      <c r="AT190" s="1" t="inlineStr">
        <is>
          <t>M</t>
        </is>
      </c>
      <c r="AU190" s="1" t="inlineStr">
        <is>
          <t>2</t>
        </is>
      </c>
      <c r="AY190" s="1" t="inlineStr">
        <is>
          <t>ROZPOCET</t>
        </is>
      </c>
      <c r="BE190" s="31">
        <f>IF(N190="základná",J190,0)</f>
        <v/>
      </c>
      <c r="BF190" s="31">
        <f>IF(N190="znížená",J190,0)</f>
        <v/>
      </c>
      <c r="BG190" s="31">
        <f>IF(N190="zákl. prenesená",J190,0)</f>
        <v/>
      </c>
      <c r="BH190" s="31">
        <f>IF(N190="zníž. prenesená",J190,0)</f>
        <v/>
      </c>
      <c r="BI190" s="31">
        <f>IF(N190="nulová",J190,0)</f>
        <v/>
      </c>
      <c r="BJ190" s="1" t="inlineStr">
        <is>
          <t>2</t>
        </is>
      </c>
      <c r="BK190" s="31">
        <f>ROUND(I190*H190,2)</f>
        <v/>
      </c>
      <c r="BL190" s="1" t="inlineStr">
        <is>
          <t>4</t>
        </is>
      </c>
      <c r="BM190" s="1" t="inlineStr">
        <is>
          <t>-1036556556</t>
        </is>
      </c>
    </row>
    <row r="191">
      <c r="D191" s="79" t="inlineStr">
        <is>
          <t>VV</t>
        </is>
      </c>
      <c r="F191" s="80" t="inlineStr">
        <is>
          <t>1 ks na každú zo 6 šachiet</t>
        </is>
      </c>
      <c r="H191" s="101" t="n">
        <v>6</v>
      </c>
      <c r="AT191" s="1" t="inlineStr">
        <is>
          <t>VV</t>
        </is>
      </c>
      <c r="AU191" s="1" t="inlineStr">
        <is>
          <t>2</t>
        </is>
      </c>
      <c r="AV191" s="2" t="inlineStr">
        <is>
          <t>2</t>
        </is>
      </c>
      <c r="AW191" s="2" t="inlineStr">
        <is>
          <t>True</t>
        </is>
      </c>
      <c r="AX191" s="2" t="inlineStr">
        <is>
          <t>1</t>
        </is>
      </c>
      <c r="AY191" s="1" t="inlineStr">
        <is>
          <t>ROZPOCET</t>
        </is>
      </c>
    </row>
    <row r="192" ht="24" customHeight="1">
      <c r="C192" s="82" t="inlineStr">
        <is>
          <t>20</t>
        </is>
      </c>
      <c r="D192" s="82" t="inlineStr">
        <is>
          <t>M</t>
        </is>
      </c>
      <c r="E192" s="83" t="inlineStr">
        <is>
          <t>592240002200.S</t>
        </is>
      </c>
      <c r="F192" s="84" t="inlineStr">
        <is>
          <t>Skruž betónová pre kanalizačnú šachtu DN 1000, 1000 x 250 x 90 mm</t>
        </is>
      </c>
      <c r="G192" s="85" t="inlineStr">
        <is>
          <t>ks</t>
        </is>
      </c>
      <c r="H192" s="102" t="n">
        <v>5</v>
      </c>
      <c r="I192" s="87" t="n">
        <v>54.02</v>
      </c>
      <c r="J192" s="87">
        <f>ROUND(I192*H192,2)</f>
        <v/>
      </c>
      <c r="K192" s="88" t="inlineStr">
        <is>
          <t>CENEKON 2026/02</t>
        </is>
      </c>
      <c r="N192" s="46" t="inlineStr">
        <is>
          <t>základná</t>
        </is>
      </c>
      <c r="O192" s="98" t="n">
        <v>0</v>
      </c>
      <c r="P192" s="98">
        <f>O192*H192</f>
        <v/>
      </c>
      <c r="Q192" s="98" t="n">
        <v>0.185</v>
      </c>
      <c r="R192" s="98">
        <f>Q192*H192</f>
        <v/>
      </c>
      <c r="S192" s="98" t="n">
        <v>0</v>
      </c>
      <c r="T192" s="98">
        <f>S192*H192</f>
        <v/>
      </c>
      <c r="AR192" s="1" t="inlineStr">
        <is>
          <t>8</t>
        </is>
      </c>
      <c r="AT192" s="1" t="inlineStr">
        <is>
          <t>M</t>
        </is>
      </c>
      <c r="AU192" s="1" t="inlineStr">
        <is>
          <t>2</t>
        </is>
      </c>
      <c r="AY192" s="1" t="inlineStr">
        <is>
          <t>ROZPOCET</t>
        </is>
      </c>
      <c r="BE192" s="31">
        <f>IF(N192="základná",J192,0)</f>
        <v/>
      </c>
      <c r="BF192" s="31">
        <f>IF(N192="znížená",J192,0)</f>
        <v/>
      </c>
      <c r="BG192" s="31">
        <f>IF(N192="zákl. prenesená",J192,0)</f>
        <v/>
      </c>
      <c r="BH192" s="31">
        <f>IF(N192="zníž. prenesená",J192,0)</f>
        <v/>
      </c>
      <c r="BI192" s="31">
        <f>IF(N192="nulová",J192,0)</f>
        <v/>
      </c>
      <c r="BJ192" s="1" t="inlineStr">
        <is>
          <t>2</t>
        </is>
      </c>
      <c r="BK192" s="31">
        <f>ROUND(I192*H192,2)</f>
        <v/>
      </c>
      <c r="BL192" s="1" t="inlineStr">
        <is>
          <t>4</t>
        </is>
      </c>
      <c r="BM192" s="1" t="inlineStr">
        <is>
          <t>765272040</t>
        </is>
      </c>
    </row>
    <row r="193">
      <c r="D193" s="79" t="inlineStr">
        <is>
          <t>VV</t>
        </is>
      </c>
      <c r="F193" s="80" t="inlineStr">
        <is>
          <t>výška šachty = hĺbka nivelety + 0,15 m; dielce dno 0,700 + kónus 0,576 + prstenec do 0,100 = 1,376 m</t>
        </is>
      </c>
      <c r="AT193" s="1" t="inlineStr">
        <is>
          <t>VV</t>
        </is>
      </c>
      <c r="AU193" s="1" t="inlineStr">
        <is>
          <t>2</t>
        </is>
      </c>
      <c r="AV193" s="2" t="inlineStr">
        <is>
          <t>2</t>
        </is>
      </c>
      <c r="AW193" s="2" t="inlineStr">
        <is>
          <t>True</t>
        </is>
      </c>
      <c r="AX193" s="2" t="inlineStr">
        <is>
          <t>0</t>
        </is>
      </c>
      <c r="AY193" s="1" t="inlineStr">
        <is>
          <t>ROZPOCET</t>
        </is>
      </c>
    </row>
    <row r="194">
      <c r="D194" s="79" t="inlineStr">
        <is>
          <t>VV</t>
        </is>
      </c>
      <c r="F194" s="80" t="inlineStr">
        <is>
          <t>FŠ: 1.78 - 1,376 = 0.404 m → 2</t>
        </is>
      </c>
      <c r="AT194" s="1" t="inlineStr">
        <is>
          <t>VV</t>
        </is>
      </c>
      <c r="AU194" s="1" t="inlineStr">
        <is>
          <t>2</t>
        </is>
      </c>
      <c r="AV194" s="2" t="inlineStr">
        <is>
          <t>2</t>
        </is>
      </c>
      <c r="AW194" s="2" t="inlineStr">
        <is>
          <t>True</t>
        </is>
      </c>
      <c r="AX194" s="2" t="inlineStr">
        <is>
          <t>0</t>
        </is>
      </c>
      <c r="AY194" s="1" t="inlineStr">
        <is>
          <t>ROZPOCET</t>
        </is>
      </c>
    </row>
    <row r="195">
      <c r="D195" s="79" t="inlineStr">
        <is>
          <t>VV</t>
        </is>
      </c>
      <c r="F195" s="80" t="inlineStr">
        <is>
          <t>DŠ3: 1.74 - 1,376 = 0.364 m → 1</t>
        </is>
      </c>
      <c r="AT195" s="1" t="inlineStr">
        <is>
          <t>VV</t>
        </is>
      </c>
      <c r="AU195" s="1" t="inlineStr">
        <is>
          <t>2</t>
        </is>
      </c>
      <c r="AV195" s="2" t="inlineStr">
        <is>
          <t>2</t>
        </is>
      </c>
      <c r="AW195" s="2" t="inlineStr">
        <is>
          <t>True</t>
        </is>
      </c>
      <c r="AX195" s="2" t="inlineStr">
        <is>
          <t>0</t>
        </is>
      </c>
      <c r="AY195" s="1" t="inlineStr">
        <is>
          <t>ROZPOCET</t>
        </is>
      </c>
    </row>
    <row r="196">
      <c r="D196" s="79" t="inlineStr">
        <is>
          <t>VV</t>
        </is>
      </c>
      <c r="F196" s="80" t="inlineStr">
        <is>
          <t>DŠ2: 1.62 - 1,376 = 0.244 m → 1</t>
        </is>
      </c>
      <c r="AT196" s="1" t="inlineStr">
        <is>
          <t>VV</t>
        </is>
      </c>
      <c r="AU196" s="1" t="inlineStr">
        <is>
          <t>2</t>
        </is>
      </c>
      <c r="AV196" s="2" t="inlineStr">
        <is>
          <t>2</t>
        </is>
      </c>
      <c r="AW196" s="2" t="inlineStr">
        <is>
          <t>True</t>
        </is>
      </c>
      <c r="AX196" s="2" t="inlineStr">
        <is>
          <t>0</t>
        </is>
      </c>
      <c r="AY196" s="1" t="inlineStr">
        <is>
          <t>ROZPOCET</t>
        </is>
      </c>
    </row>
    <row r="197">
      <c r="D197" s="79" t="inlineStr">
        <is>
          <t>VV</t>
        </is>
      </c>
      <c r="F197" s="80" t="inlineStr">
        <is>
          <t>DŠ5: 1.53 - 1,376 = 0.154 m → 1</t>
        </is>
      </c>
      <c r="AT197" s="1" t="inlineStr">
        <is>
          <t>VV</t>
        </is>
      </c>
      <c r="AU197" s="1" t="inlineStr">
        <is>
          <t>2</t>
        </is>
      </c>
      <c r="AV197" s="2" t="inlineStr">
        <is>
          <t>2</t>
        </is>
      </c>
      <c r="AW197" s="2" t="inlineStr">
        <is>
          <t>True</t>
        </is>
      </c>
      <c r="AX197" s="2" t="inlineStr">
        <is>
          <t>0</t>
        </is>
      </c>
      <c r="AY197" s="1" t="inlineStr">
        <is>
          <t>ROZPOCET</t>
        </is>
      </c>
    </row>
    <row r="198">
      <c r="D198" s="79" t="inlineStr">
        <is>
          <t>VV</t>
        </is>
      </c>
      <c r="F198" s="80" t="inlineStr">
        <is>
          <t>DŠ1: 1.35 - 1,376 = -0.026 m → 0</t>
        </is>
      </c>
      <c r="AT198" s="1" t="inlineStr">
        <is>
          <t>VV</t>
        </is>
      </c>
      <c r="AU198" s="1" t="inlineStr">
        <is>
          <t>2</t>
        </is>
      </c>
      <c r="AV198" s="2" t="inlineStr">
        <is>
          <t>2</t>
        </is>
      </c>
      <c r="AW198" s="2" t="inlineStr">
        <is>
          <t>True</t>
        </is>
      </c>
      <c r="AX198" s="2" t="inlineStr">
        <is>
          <t>0</t>
        </is>
      </c>
      <c r="AY198" s="1" t="inlineStr">
        <is>
          <t>ROZPOCET</t>
        </is>
      </c>
    </row>
    <row r="199">
      <c r="D199" s="79" t="inlineStr">
        <is>
          <t>VV</t>
        </is>
      </c>
      <c r="F199" s="80" t="inlineStr">
        <is>
          <t>DŠ4: 1.35 - 1,376 = -0.026 m → 0</t>
        </is>
      </c>
      <c r="AT199" s="1" t="inlineStr">
        <is>
          <t>VV</t>
        </is>
      </c>
      <c r="AU199" s="1" t="inlineStr">
        <is>
          <t>2</t>
        </is>
      </c>
      <c r="AV199" s="2" t="inlineStr">
        <is>
          <t>2</t>
        </is>
      </c>
      <c r="AW199" s="2" t="inlineStr">
        <is>
          <t>True</t>
        </is>
      </c>
      <c r="AX199" s="2" t="inlineStr">
        <is>
          <t>0</t>
        </is>
      </c>
      <c r="AY199" s="1" t="inlineStr">
        <is>
          <t>ROZPOCET</t>
        </is>
      </c>
    </row>
    <row r="200">
      <c r="D200" s="79" t="inlineStr">
        <is>
          <t>VV</t>
        </is>
      </c>
      <c r="F200" s="80" t="inlineStr">
        <is>
          <t>spolu 5 skruží po 250 mm</t>
        </is>
      </c>
      <c r="H200" s="101" t="n">
        <v>5</v>
      </c>
      <c r="AT200" s="1" t="inlineStr">
        <is>
          <t>VV</t>
        </is>
      </c>
      <c r="AU200" s="1" t="inlineStr">
        <is>
          <t>2</t>
        </is>
      </c>
      <c r="AV200" s="2" t="inlineStr">
        <is>
          <t>2</t>
        </is>
      </c>
      <c r="AW200" s="2" t="inlineStr">
        <is>
          <t>True</t>
        </is>
      </c>
      <c r="AX200" s="2" t="inlineStr">
        <is>
          <t>1</t>
        </is>
      </c>
      <c r="AY200" s="1" t="inlineStr">
        <is>
          <t>ROZPOCET</t>
        </is>
      </c>
    </row>
    <row r="201" ht="24" customHeight="1">
      <c r="C201" s="82" t="inlineStr">
        <is>
          <t>21</t>
        </is>
      </c>
      <c r="D201" s="82" t="inlineStr">
        <is>
          <t>M</t>
        </is>
      </c>
      <c r="E201" s="83" t="inlineStr">
        <is>
          <t>592240012900.S</t>
        </is>
      </c>
      <c r="F201" s="84" t="inlineStr">
        <is>
          <t>Kónus betónový DN 1000/600, výška 576 mm, hr. steny 90 mm (Výkres 004: kónus DN1000-600-90.)</t>
        </is>
      </c>
      <c r="G201" s="85" t="inlineStr">
        <is>
          <t>ks</t>
        </is>
      </c>
      <c r="H201" s="102" t="n">
        <v>6</v>
      </c>
      <c r="I201" s="87" t="n">
        <v>53.86</v>
      </c>
      <c r="J201" s="87">
        <f>ROUND(I201*H201,2)</f>
        <v/>
      </c>
      <c r="K201" s="88" t="inlineStr">
        <is>
          <t>CENEKON 2026/02</t>
        </is>
      </c>
      <c r="N201" s="46" t="inlineStr">
        <is>
          <t>základná</t>
        </is>
      </c>
      <c r="O201" s="98" t="n">
        <v>0</v>
      </c>
      <c r="P201" s="98">
        <f>O201*H201</f>
        <v/>
      </c>
      <c r="Q201" s="98" t="n">
        <v>0.365</v>
      </c>
      <c r="R201" s="98">
        <f>Q201*H201</f>
        <v/>
      </c>
      <c r="S201" s="98" t="n">
        <v>0</v>
      </c>
      <c r="T201" s="98">
        <f>S201*H201</f>
        <v/>
      </c>
      <c r="AR201" s="1" t="inlineStr">
        <is>
          <t>8</t>
        </is>
      </c>
      <c r="AT201" s="1" t="inlineStr">
        <is>
          <t>M</t>
        </is>
      </c>
      <c r="AU201" s="1" t="inlineStr">
        <is>
          <t>2</t>
        </is>
      </c>
      <c r="AY201" s="1" t="inlineStr">
        <is>
          <t>ROZPOCET</t>
        </is>
      </c>
      <c r="BE201" s="31">
        <f>IF(N201="základná",J201,0)</f>
        <v/>
      </c>
      <c r="BF201" s="31">
        <f>IF(N201="znížená",J201,0)</f>
        <v/>
      </c>
      <c r="BG201" s="31">
        <f>IF(N201="zákl. prenesená",J201,0)</f>
        <v/>
      </c>
      <c r="BH201" s="31">
        <f>IF(N201="zníž. prenesená",J201,0)</f>
        <v/>
      </c>
      <c r="BI201" s="31">
        <f>IF(N201="nulová",J201,0)</f>
        <v/>
      </c>
      <c r="BJ201" s="1" t="inlineStr">
        <is>
          <t>2</t>
        </is>
      </c>
      <c r="BK201" s="31">
        <f>ROUND(I201*H201,2)</f>
        <v/>
      </c>
      <c r="BL201" s="1" t="inlineStr">
        <is>
          <t>4</t>
        </is>
      </c>
      <c r="BM201" s="1" t="inlineStr">
        <is>
          <t>767151516</t>
        </is>
      </c>
    </row>
    <row r="202">
      <c r="D202" s="79" t="inlineStr">
        <is>
          <t>VV</t>
        </is>
      </c>
      <c r="F202" s="80" t="inlineStr">
        <is>
          <t>1 ks na každú zo 6 šachiet</t>
        </is>
      </c>
      <c r="H202" s="101" t="n">
        <v>6</v>
      </c>
      <c r="AT202" s="1" t="inlineStr">
        <is>
          <t>VV</t>
        </is>
      </c>
      <c r="AU202" s="1" t="inlineStr">
        <is>
          <t>2</t>
        </is>
      </c>
      <c r="AV202" s="2" t="inlineStr">
        <is>
          <t>2</t>
        </is>
      </c>
      <c r="AW202" s="2" t="inlineStr">
        <is>
          <t>True</t>
        </is>
      </c>
      <c r="AX202" s="2" t="inlineStr">
        <is>
          <t>1</t>
        </is>
      </c>
      <c r="AY202" s="1" t="inlineStr">
        <is>
          <t>ROZPOCET</t>
        </is>
      </c>
    </row>
    <row r="203" ht="24" customHeight="1">
      <c r="C203" s="72" t="inlineStr">
        <is>
          <t>22</t>
        </is>
      </c>
      <c r="D203" s="72" t="inlineStr">
        <is>
          <t>K</t>
        </is>
      </c>
      <c r="E203" s="73" t="inlineStr">
        <is>
          <t>452386111.S</t>
        </is>
      </c>
      <c r="F203" s="74" t="inlineStr">
        <is>
          <t>Vyrovnávací prstenec z prostého betónu tr. C 8/10 pod poklop, výška do 100 mm</t>
        </is>
      </c>
      <c r="G203" s="75" t="inlineStr">
        <is>
          <t>ks</t>
        </is>
      </c>
      <c r="H203" s="100" t="n">
        <v>6</v>
      </c>
      <c r="I203" s="77" t="n">
        <v>25.54</v>
      </c>
      <c r="J203" s="77">
        <f>ROUND(I203*H203,2)</f>
        <v/>
      </c>
      <c r="K203" s="78" t="inlineStr">
        <is>
          <t>CENEKON 2026/02</t>
        </is>
      </c>
      <c r="N203" s="46" t="inlineStr">
        <is>
          <t>základná</t>
        </is>
      </c>
      <c r="O203" s="98" t="n">
        <v>0</v>
      </c>
      <c r="P203" s="98">
        <f>O203*H203</f>
        <v/>
      </c>
      <c r="Q203" s="98" t="n">
        <v>0.09370000000000001</v>
      </c>
      <c r="R203" s="98">
        <f>Q203*H203</f>
        <v/>
      </c>
      <c r="S203" s="98" t="n">
        <v>0</v>
      </c>
      <c r="T203" s="98">
        <f>S203*H203</f>
        <v/>
      </c>
      <c r="AR203" s="1" t="inlineStr">
        <is>
          <t>4</t>
        </is>
      </c>
      <c r="AT203" s="1" t="inlineStr">
        <is>
          <t>K</t>
        </is>
      </c>
      <c r="AU203" s="1" t="inlineStr">
        <is>
          <t>2</t>
        </is>
      </c>
      <c r="AY203" s="1" t="inlineStr">
        <is>
          <t>ROZPOCET</t>
        </is>
      </c>
      <c r="BE203" s="31">
        <f>IF(N203="základná",J203,0)</f>
        <v/>
      </c>
      <c r="BF203" s="31">
        <f>IF(N203="znížená",J203,0)</f>
        <v/>
      </c>
      <c r="BG203" s="31">
        <f>IF(N203="zákl. prenesená",J203,0)</f>
        <v/>
      </c>
      <c r="BH203" s="31">
        <f>IF(N203="zníž. prenesená",J203,0)</f>
        <v/>
      </c>
      <c r="BI203" s="31">
        <f>IF(N203="nulová",J203,0)</f>
        <v/>
      </c>
      <c r="BJ203" s="1" t="inlineStr">
        <is>
          <t>2</t>
        </is>
      </c>
      <c r="BK203" s="31">
        <f>ROUND(I203*H203,2)</f>
        <v/>
      </c>
      <c r="BL203" s="1" t="inlineStr">
        <is>
          <t>4</t>
        </is>
      </c>
      <c r="BM203" s="1" t="inlineStr">
        <is>
          <t>-446690254</t>
        </is>
      </c>
    </row>
    <row r="204">
      <c r="D204" s="79" t="inlineStr">
        <is>
          <t>VV</t>
        </is>
      </c>
      <c r="F204" s="80" t="inlineStr">
        <is>
          <t>1 ks na každú zo 6 šachiet</t>
        </is>
      </c>
      <c r="H204" s="101" t="n">
        <v>6</v>
      </c>
      <c r="AT204" s="1" t="inlineStr">
        <is>
          <t>VV</t>
        </is>
      </c>
      <c r="AU204" s="1" t="inlineStr">
        <is>
          <t>2</t>
        </is>
      </c>
      <c r="AV204" s="2" t="inlineStr">
        <is>
          <t>2</t>
        </is>
      </c>
      <c r="AW204" s="2" t="inlineStr">
        <is>
          <t>True</t>
        </is>
      </c>
      <c r="AX204" s="2" t="inlineStr">
        <is>
          <t>1</t>
        </is>
      </c>
      <c r="AY204" s="1" t="inlineStr">
        <is>
          <t>ROZPOCET</t>
        </is>
      </c>
    </row>
    <row r="205" ht="22.8" customHeight="1">
      <c r="D205" s="67" t="inlineStr">
        <is>
          <t>D</t>
        </is>
      </c>
      <c r="E205" s="70" t="inlineStr">
        <is>
          <t>8</t>
        </is>
      </c>
      <c r="F205" s="70" t="inlineStr">
        <is>
          <t>Rúrové vedenie</t>
        </is>
      </c>
      <c r="J205" s="71">
        <f>BK205</f>
        <v/>
      </c>
      <c r="P205" s="98">
        <f>SUM(P206:P240)</f>
        <v/>
      </c>
      <c r="R205" s="98">
        <f>SUM(R206:R240)</f>
        <v/>
      </c>
      <c r="T205" s="98">
        <f>SUM(T206:T240)</f>
        <v/>
      </c>
      <c r="AR205" s="1" t="inlineStr">
        <is>
          <t>1</t>
        </is>
      </c>
      <c r="AT205" s="46" t="inlineStr">
        <is>
          <t>D</t>
        </is>
      </c>
      <c r="AU205" s="46" t="inlineStr">
        <is>
          <t>1</t>
        </is>
      </c>
      <c r="AY205" s="1" t="inlineStr">
        <is>
          <t>ROZPOCET</t>
        </is>
      </c>
      <c r="BK205" s="31">
        <f>SUM(BK206:BK240)</f>
        <v/>
      </c>
    </row>
    <row r="206" ht="24" customHeight="1">
      <c r="C206" s="72" t="inlineStr">
        <is>
          <t>23</t>
        </is>
      </c>
      <c r="D206" s="72" t="inlineStr">
        <is>
          <t>K</t>
        </is>
      </c>
      <c r="E206" s="73" t="inlineStr">
        <is>
          <t>871275503.S</t>
        </is>
      </c>
      <c r="F206" s="74" t="inlineStr">
        <is>
          <t>Potrubie kanalizačné PVC-U gravitačné hladké viacvrstvové SN 4 DN 125 vrátane tvaroviek</t>
        </is>
      </c>
      <c r="G206" s="75" t="inlineStr">
        <is>
          <t>m</t>
        </is>
      </c>
      <c r="H206" s="100" t="n">
        <v>98</v>
      </c>
      <c r="I206" s="77" t="n">
        <v>7.31</v>
      </c>
      <c r="J206" s="77">
        <f>ROUND(I206*H206,2)</f>
        <v/>
      </c>
      <c r="K206" s="78" t="inlineStr">
        <is>
          <t>CENEKON 2026/02</t>
        </is>
      </c>
      <c r="N206" s="46" t="inlineStr">
        <is>
          <t>základná</t>
        </is>
      </c>
      <c r="O206" s="98" t="n">
        <v>0</v>
      </c>
      <c r="P206" s="98">
        <f>O206*H206</f>
        <v/>
      </c>
      <c r="Q206" s="98" t="n">
        <v>0.00142</v>
      </c>
      <c r="R206" s="98">
        <f>Q206*H206</f>
        <v/>
      </c>
      <c r="S206" s="98" t="n">
        <v>0</v>
      </c>
      <c r="T206" s="98">
        <f>S206*H206</f>
        <v/>
      </c>
      <c r="AR206" s="1" t="inlineStr">
        <is>
          <t>4</t>
        </is>
      </c>
      <c r="AT206" s="1" t="inlineStr">
        <is>
          <t>K</t>
        </is>
      </c>
      <c r="AU206" s="1" t="inlineStr">
        <is>
          <t>2</t>
        </is>
      </c>
      <c r="AY206" s="1" t="inlineStr">
        <is>
          <t>ROZPOCET</t>
        </is>
      </c>
      <c r="BE206" s="31">
        <f>IF(N206="základná",J206,0)</f>
        <v/>
      </c>
      <c r="BF206" s="31">
        <f>IF(N206="znížená",J206,0)</f>
        <v/>
      </c>
      <c r="BG206" s="31">
        <f>IF(N206="zákl. prenesená",J206,0)</f>
        <v/>
      </c>
      <c r="BH206" s="31">
        <f>IF(N206="zníž. prenesená",J206,0)</f>
        <v/>
      </c>
      <c r="BI206" s="31">
        <f>IF(N206="nulová",J206,0)</f>
        <v/>
      </c>
      <c r="BJ206" s="1" t="inlineStr">
        <is>
          <t>2</t>
        </is>
      </c>
      <c r="BK206" s="31">
        <f>ROUND(I206*H206,2)</f>
        <v/>
      </c>
      <c r="BL206" s="1" t="inlineStr">
        <is>
          <t>4</t>
        </is>
      </c>
      <c r="BM206" s="1" t="inlineStr">
        <is>
          <t>-771884963</t>
        </is>
      </c>
    </row>
    <row r="207">
      <c r="D207" s="79" t="inlineStr">
        <is>
          <t>VV</t>
        </is>
      </c>
      <c r="F207" s="80" t="inlineStr">
        <is>
          <t>prevzaté z DK-TS str. 2: PVC-KG SN4 DN125 - 98,0 m</t>
        </is>
      </c>
      <c r="H207" s="101" t="n">
        <v>98</v>
      </c>
      <c r="AT207" s="1" t="inlineStr">
        <is>
          <t>VV</t>
        </is>
      </c>
      <c r="AU207" s="1" t="inlineStr">
        <is>
          <t>2</t>
        </is>
      </c>
      <c r="AV207" s="2" t="inlineStr">
        <is>
          <t>2</t>
        </is>
      </c>
      <c r="AW207" s="2" t="inlineStr">
        <is>
          <t>True</t>
        </is>
      </c>
      <c r="AX207" s="2" t="inlineStr">
        <is>
          <t>1</t>
        </is>
      </c>
      <c r="AY207" s="1" t="inlineStr">
        <is>
          <t>ROZPOCET</t>
        </is>
      </c>
    </row>
    <row r="208" ht="24" customHeight="1">
      <c r="C208" s="72" t="inlineStr">
        <is>
          <t>24</t>
        </is>
      </c>
      <c r="D208" s="72" t="inlineStr">
        <is>
          <t>K</t>
        </is>
      </c>
      <c r="E208" s="73" t="inlineStr">
        <is>
          <t>871315506.S</t>
        </is>
      </c>
      <c r="F208" s="74" t="inlineStr">
        <is>
          <t>Potrubie kanalizačné PVC-U gravitačné hladké viacvrstvové SN 4 DN 150 vrátane tvaroviek</t>
        </is>
      </c>
      <c r="G208" s="75" t="inlineStr">
        <is>
          <t>m</t>
        </is>
      </c>
      <c r="H208" s="100" t="n">
        <v>68</v>
      </c>
      <c r="I208" s="77" t="n">
        <v>11.17</v>
      </c>
      <c r="J208" s="77">
        <f>ROUND(I208*H208,2)</f>
        <v/>
      </c>
      <c r="K208" s="78" t="inlineStr">
        <is>
          <t>CENEKON 2026/02</t>
        </is>
      </c>
      <c r="N208" s="46" t="inlineStr">
        <is>
          <t>základná</t>
        </is>
      </c>
      <c r="O208" s="98" t="n">
        <v>0</v>
      </c>
      <c r="P208" s="98">
        <f>O208*H208</f>
        <v/>
      </c>
      <c r="Q208" s="98" t="n">
        <v>0.0022</v>
      </c>
      <c r="R208" s="98">
        <f>Q208*H208</f>
        <v/>
      </c>
      <c r="S208" s="98" t="n">
        <v>0</v>
      </c>
      <c r="T208" s="98">
        <f>S208*H208</f>
        <v/>
      </c>
      <c r="AR208" s="1" t="inlineStr">
        <is>
          <t>4</t>
        </is>
      </c>
      <c r="AT208" s="1" t="inlineStr">
        <is>
          <t>K</t>
        </is>
      </c>
      <c r="AU208" s="1" t="inlineStr">
        <is>
          <t>2</t>
        </is>
      </c>
      <c r="AY208" s="1" t="inlineStr">
        <is>
          <t>ROZPOCET</t>
        </is>
      </c>
      <c r="BE208" s="31">
        <f>IF(N208="základná",J208,0)</f>
        <v/>
      </c>
      <c r="BF208" s="31">
        <f>IF(N208="znížená",J208,0)</f>
        <v/>
      </c>
      <c r="BG208" s="31">
        <f>IF(N208="zákl. prenesená",J208,0)</f>
        <v/>
      </c>
      <c r="BH208" s="31">
        <f>IF(N208="zníž. prenesená",J208,0)</f>
        <v/>
      </c>
      <c r="BI208" s="31">
        <f>IF(N208="nulová",J208,0)</f>
        <v/>
      </c>
      <c r="BJ208" s="1" t="inlineStr">
        <is>
          <t>2</t>
        </is>
      </c>
      <c r="BK208" s="31">
        <f>ROUND(I208*H208,2)</f>
        <v/>
      </c>
      <c r="BL208" s="1" t="inlineStr">
        <is>
          <t>4</t>
        </is>
      </c>
      <c r="BM208" s="1" t="inlineStr">
        <is>
          <t>1634594800</t>
        </is>
      </c>
    </row>
    <row r="209">
      <c r="D209" s="79" t="inlineStr">
        <is>
          <t>VV</t>
        </is>
      </c>
      <c r="F209" s="80" t="inlineStr">
        <is>
          <t>prevzaté z DK-TS str. 2: PVC-KG SN4 DN150 - 68,0 m</t>
        </is>
      </c>
      <c r="H209" s="101" t="n">
        <v>68</v>
      </c>
      <c r="AT209" s="1" t="inlineStr">
        <is>
          <t>VV</t>
        </is>
      </c>
      <c r="AU209" s="1" t="inlineStr">
        <is>
          <t>2</t>
        </is>
      </c>
      <c r="AV209" s="2" t="inlineStr">
        <is>
          <t>2</t>
        </is>
      </c>
      <c r="AW209" s="2" t="inlineStr">
        <is>
          <t>True</t>
        </is>
      </c>
      <c r="AX209" s="2" t="inlineStr">
        <is>
          <t>1</t>
        </is>
      </c>
      <c r="AY209" s="1" t="inlineStr">
        <is>
          <t>ROZPOCET</t>
        </is>
      </c>
    </row>
    <row r="210" ht="24" customHeight="1">
      <c r="C210" s="72" t="inlineStr">
        <is>
          <t>25</t>
        </is>
      </c>
      <c r="D210" s="72" t="inlineStr">
        <is>
          <t>K</t>
        </is>
      </c>
      <c r="E210" s="73" t="inlineStr">
        <is>
          <t>871355509.S</t>
        </is>
      </c>
      <c r="F210" s="74" t="inlineStr">
        <is>
          <t>Potrubie kanalizačné PVC-U gravitačné hladké viacvrstvové SN 4 DN 200 vrátane tvaroviek</t>
        </is>
      </c>
      <c r="G210" s="75" t="inlineStr">
        <is>
          <t>m</t>
        </is>
      </c>
      <c r="H210" s="100" t="n">
        <v>4</v>
      </c>
      <c r="I210" s="77" t="n">
        <v>16.24</v>
      </c>
      <c r="J210" s="77">
        <f>ROUND(I210*H210,2)</f>
        <v/>
      </c>
      <c r="K210" s="78" t="inlineStr">
        <is>
          <t>CENEKON 2026/02</t>
        </is>
      </c>
      <c r="N210" s="46" t="inlineStr">
        <is>
          <t>základná</t>
        </is>
      </c>
      <c r="O210" s="98" t="n">
        <v>0</v>
      </c>
      <c r="P210" s="98">
        <f>O210*H210</f>
        <v/>
      </c>
      <c r="Q210" s="98" t="n">
        <v>0.0034</v>
      </c>
      <c r="R210" s="98">
        <f>Q210*H210</f>
        <v/>
      </c>
      <c r="S210" s="98" t="n">
        <v>0</v>
      </c>
      <c r="T210" s="98">
        <f>S210*H210</f>
        <v/>
      </c>
      <c r="AR210" s="1" t="inlineStr">
        <is>
          <t>4</t>
        </is>
      </c>
      <c r="AT210" s="1" t="inlineStr">
        <is>
          <t>K</t>
        </is>
      </c>
      <c r="AU210" s="1" t="inlineStr">
        <is>
          <t>2</t>
        </is>
      </c>
      <c r="AY210" s="1" t="inlineStr">
        <is>
          <t>ROZPOCET</t>
        </is>
      </c>
      <c r="BE210" s="31">
        <f>IF(N210="základná",J210,0)</f>
        <v/>
      </c>
      <c r="BF210" s="31">
        <f>IF(N210="znížená",J210,0)</f>
        <v/>
      </c>
      <c r="BG210" s="31">
        <f>IF(N210="zákl. prenesená",J210,0)</f>
        <v/>
      </c>
      <c r="BH210" s="31">
        <f>IF(N210="zníž. prenesená",J210,0)</f>
        <v/>
      </c>
      <c r="BI210" s="31">
        <f>IF(N210="nulová",J210,0)</f>
        <v/>
      </c>
      <c r="BJ210" s="1" t="inlineStr">
        <is>
          <t>2</t>
        </is>
      </c>
      <c r="BK210" s="31">
        <f>ROUND(I210*H210,2)</f>
        <v/>
      </c>
      <c r="BL210" s="1" t="inlineStr">
        <is>
          <t>4</t>
        </is>
      </c>
      <c r="BM210" s="1" t="inlineStr">
        <is>
          <t>420831699</t>
        </is>
      </c>
    </row>
    <row r="211">
      <c r="D211" s="79" t="inlineStr">
        <is>
          <t>VV</t>
        </is>
      </c>
      <c r="F211" s="80" t="inlineStr">
        <is>
          <t>prevzaté z DK-TS str. 2: PVC-KG SN4 DN200 - 4,0 m</t>
        </is>
      </c>
      <c r="H211" s="101" t="n">
        <v>4</v>
      </c>
      <c r="AT211" s="1" t="inlineStr">
        <is>
          <t>VV</t>
        </is>
      </c>
      <c r="AU211" s="1" t="inlineStr">
        <is>
          <t>2</t>
        </is>
      </c>
      <c r="AV211" s="2" t="inlineStr">
        <is>
          <t>2</t>
        </is>
      </c>
      <c r="AW211" s="2" t="inlineStr">
        <is>
          <t>True</t>
        </is>
      </c>
      <c r="AX211" s="2" t="inlineStr">
        <is>
          <t>1</t>
        </is>
      </c>
      <c r="AY211" s="1" t="inlineStr">
        <is>
          <t>ROZPOCET</t>
        </is>
      </c>
    </row>
    <row r="212" ht="36" customHeight="1">
      <c r="C212" s="72" t="inlineStr">
        <is>
          <t>26</t>
        </is>
      </c>
      <c r="D212" s="72" t="inlineStr">
        <is>
          <t>K</t>
        </is>
      </c>
      <c r="E212" s="73" t="inlineStr">
        <is>
          <t>877275121.S</t>
        </is>
      </c>
      <c r="F212" s="74" t="inlineStr">
        <is>
          <t>Výrez a montáž odbočnej tvarovky na potrubí z kanalizačných rúr PVC DN 125 - napojenie dažďových zvodov</t>
        </is>
      </c>
      <c r="G212" s="75" t="inlineStr">
        <is>
          <t>ks</t>
        </is>
      </c>
      <c r="H212" s="100" t="n">
        <v>9</v>
      </c>
      <c r="I212" s="77" t="n">
        <v>15.37</v>
      </c>
      <c r="J212" s="77">
        <f>ROUND(I212*H212,2)</f>
        <v/>
      </c>
      <c r="K212" s="78" t="inlineStr">
        <is>
          <t>CENEKON 2026/02</t>
        </is>
      </c>
      <c r="N212" s="46" t="inlineStr">
        <is>
          <t>základná</t>
        </is>
      </c>
      <c r="O212" s="98" t="n">
        <v>0</v>
      </c>
      <c r="P212" s="98">
        <f>O212*H212</f>
        <v/>
      </c>
      <c r="Q212" s="98" t="n">
        <v>4e-05</v>
      </c>
      <c r="R212" s="98">
        <f>Q212*H212</f>
        <v/>
      </c>
      <c r="S212" s="98" t="n">
        <v>0</v>
      </c>
      <c r="T212" s="98">
        <f>S212*H212</f>
        <v/>
      </c>
      <c r="AR212" s="1" t="inlineStr">
        <is>
          <t>4</t>
        </is>
      </c>
      <c r="AT212" s="1" t="inlineStr">
        <is>
          <t>K</t>
        </is>
      </c>
      <c r="AU212" s="1" t="inlineStr">
        <is>
          <t>2</t>
        </is>
      </c>
      <c r="AY212" s="1" t="inlineStr">
        <is>
          <t>ROZPOCET</t>
        </is>
      </c>
      <c r="BE212" s="31">
        <f>IF(N212="základná",J212,0)</f>
        <v/>
      </c>
      <c r="BF212" s="31">
        <f>IF(N212="znížená",J212,0)</f>
        <v/>
      </c>
      <c r="BG212" s="31">
        <f>IF(N212="zákl. prenesená",J212,0)</f>
        <v/>
      </c>
      <c r="BH212" s="31">
        <f>IF(N212="zníž. prenesená",J212,0)</f>
        <v/>
      </c>
      <c r="BI212" s="31">
        <f>IF(N212="nulová",J212,0)</f>
        <v/>
      </c>
      <c r="BJ212" s="1" t="inlineStr">
        <is>
          <t>2</t>
        </is>
      </c>
      <c r="BK212" s="31">
        <f>ROUND(I212*H212,2)</f>
        <v/>
      </c>
      <c r="BL212" s="1" t="inlineStr">
        <is>
          <t>4</t>
        </is>
      </c>
      <c r="BM212" s="1" t="inlineStr">
        <is>
          <t>463507195</t>
        </is>
      </c>
    </row>
    <row r="213">
      <c r="D213" s="79" t="inlineStr">
        <is>
          <t>VV</t>
        </is>
      </c>
      <c r="F213" s="80" t="inlineStr">
        <is>
          <t>9 pripojení dažďového zvodu DN 125 podľa pozdĺžneho profilu</t>
        </is>
      </c>
      <c r="H213" s="101" t="n">
        <v>9</v>
      </c>
      <c r="AT213" s="1" t="inlineStr">
        <is>
          <t>VV</t>
        </is>
      </c>
      <c r="AU213" s="1" t="inlineStr">
        <is>
          <t>2</t>
        </is>
      </c>
      <c r="AV213" s="2" t="inlineStr">
        <is>
          <t>2</t>
        </is>
      </c>
      <c r="AW213" s="2" t="inlineStr">
        <is>
          <t>True</t>
        </is>
      </c>
      <c r="AX213" s="2" t="inlineStr">
        <is>
          <t>1</t>
        </is>
      </c>
      <c r="AY213" s="1" t="inlineStr">
        <is>
          <t>ROZPOCET</t>
        </is>
      </c>
    </row>
    <row r="214" ht="36" customHeight="1">
      <c r="C214" s="72" t="inlineStr">
        <is>
          <t>27</t>
        </is>
      </c>
      <c r="D214" s="72" t="inlineStr">
        <is>
          <t>K</t>
        </is>
      </c>
      <c r="E214" s="73" t="inlineStr">
        <is>
          <t>899721132.S</t>
        </is>
      </c>
      <c r="F214" s="74" t="inlineStr">
        <is>
          <t>Označenie kanalizačného potrubia hnedou výstražnou fóliou (Výstražná fólia podľa detailu uloženia potrubia.)</t>
        </is>
      </c>
      <c r="G214" s="75" t="inlineStr">
        <is>
          <t>m</t>
        </is>
      </c>
      <c r="H214" s="100" t="n">
        <v>170</v>
      </c>
      <c r="I214" s="77" t="n">
        <v>1.19</v>
      </c>
      <c r="J214" s="77">
        <f>ROUND(I214*H214,2)</f>
        <v/>
      </c>
      <c r="K214" s="78" t="inlineStr">
        <is>
          <t>CENEKON 2026/02</t>
        </is>
      </c>
      <c r="N214" s="46" t="inlineStr">
        <is>
          <t>základná</t>
        </is>
      </c>
      <c r="O214" s="98" t="n">
        <v>0</v>
      </c>
      <c r="P214" s="98">
        <f>O214*H214</f>
        <v/>
      </c>
      <c r="Q214" s="98" t="n">
        <v>0.0001</v>
      </c>
      <c r="R214" s="98">
        <f>Q214*H214</f>
        <v/>
      </c>
      <c r="S214" s="98" t="n">
        <v>0</v>
      </c>
      <c r="T214" s="98">
        <f>S214*H214</f>
        <v/>
      </c>
      <c r="AR214" s="1" t="inlineStr">
        <is>
          <t>4</t>
        </is>
      </c>
      <c r="AT214" s="1" t="inlineStr">
        <is>
          <t>K</t>
        </is>
      </c>
      <c r="AU214" s="1" t="inlineStr">
        <is>
          <t>2</t>
        </is>
      </c>
      <c r="AY214" s="1" t="inlineStr">
        <is>
          <t>ROZPOCET</t>
        </is>
      </c>
      <c r="BE214" s="31">
        <f>IF(N214="základná",J214,0)</f>
        <v/>
      </c>
      <c r="BF214" s="31">
        <f>IF(N214="znížená",J214,0)</f>
        <v/>
      </c>
      <c r="BG214" s="31">
        <f>IF(N214="zákl. prenesená",J214,0)</f>
        <v/>
      </c>
      <c r="BH214" s="31">
        <f>IF(N214="zníž. prenesená",J214,0)</f>
        <v/>
      </c>
      <c r="BI214" s="31">
        <f>IF(N214="nulová",J214,0)</f>
        <v/>
      </c>
      <c r="BJ214" s="1" t="inlineStr">
        <is>
          <t>2</t>
        </is>
      </c>
      <c r="BK214" s="31">
        <f>ROUND(I214*H214,2)</f>
        <v/>
      </c>
      <c r="BL214" s="1" t="inlineStr">
        <is>
          <t>4</t>
        </is>
      </c>
      <c r="BM214" s="1" t="inlineStr">
        <is>
          <t>-1877691324</t>
        </is>
      </c>
    </row>
    <row r="215">
      <c r="D215" s="79" t="inlineStr">
        <is>
          <t>VV</t>
        </is>
      </c>
      <c r="F215" s="80" t="inlineStr">
        <is>
          <t>98,00 + 68,00 + 4,00 = 170,00</t>
        </is>
      </c>
      <c r="H215" s="101" t="n">
        <v>170</v>
      </c>
      <c r="AT215" s="1" t="inlineStr">
        <is>
          <t>VV</t>
        </is>
      </c>
      <c r="AU215" s="1" t="inlineStr">
        <is>
          <t>2</t>
        </is>
      </c>
      <c r="AV215" s="2" t="inlineStr">
        <is>
          <t>2</t>
        </is>
      </c>
      <c r="AW215" s="2" t="inlineStr">
        <is>
          <t>True</t>
        </is>
      </c>
      <c r="AX215" s="2" t="inlineStr">
        <is>
          <t>1</t>
        </is>
      </c>
      <c r="AY215" s="1" t="inlineStr">
        <is>
          <t>ROZPOCET</t>
        </is>
      </c>
    </row>
    <row r="216" ht="36" customHeight="1">
      <c r="C216" s="72" t="inlineStr">
        <is>
          <t>28</t>
        </is>
      </c>
      <c r="D216" s="72" t="inlineStr">
        <is>
          <t>K</t>
        </is>
      </c>
      <c r="E216" s="73" t="inlineStr">
        <is>
          <t>894422003.S</t>
        </is>
      </c>
      <c r="F216" s="74" t="inlineStr">
        <is>
          <t>Osadenie betónových prefabrikovaných dielcov dna pre šachty DN 1000 - dno s kynetou šachiet dažďovej kanalizácie</t>
        </is>
      </c>
      <c r="G216" s="75" t="inlineStr">
        <is>
          <t>ks</t>
        </is>
      </c>
      <c r="H216" s="100" t="n">
        <v>6</v>
      </c>
      <c r="I216" s="77" t="n">
        <v>65.90000000000001</v>
      </c>
      <c r="J216" s="77">
        <f>ROUND(I216*H216,2)</f>
        <v/>
      </c>
      <c r="K216" s="78" t="inlineStr">
        <is>
          <t>CENEKON 2026/02</t>
        </is>
      </c>
      <c r="N216" s="46" t="inlineStr">
        <is>
          <t>základná</t>
        </is>
      </c>
      <c r="O216" s="98" t="n">
        <v>0</v>
      </c>
      <c r="P216" s="98">
        <f>O216*H216</f>
        <v/>
      </c>
      <c r="Q216" s="98" t="n">
        <v>0.0056</v>
      </c>
      <c r="R216" s="98">
        <f>Q216*H216</f>
        <v/>
      </c>
      <c r="S216" s="98" t="n">
        <v>0</v>
      </c>
      <c r="T216" s="98">
        <f>S216*H216</f>
        <v/>
      </c>
      <c r="AR216" s="1" t="inlineStr">
        <is>
          <t>4</t>
        </is>
      </c>
      <c r="AT216" s="1" t="inlineStr">
        <is>
          <t>K</t>
        </is>
      </c>
      <c r="AU216" s="1" t="inlineStr">
        <is>
          <t>2</t>
        </is>
      </c>
      <c r="AY216" s="1" t="inlineStr">
        <is>
          <t>ROZPOCET</t>
        </is>
      </c>
      <c r="BE216" s="31">
        <f>IF(N216="základná",J216,0)</f>
        <v/>
      </c>
      <c r="BF216" s="31">
        <f>IF(N216="znížená",J216,0)</f>
        <v/>
      </c>
      <c r="BG216" s="31">
        <f>IF(N216="zákl. prenesená",J216,0)</f>
        <v/>
      </c>
      <c r="BH216" s="31">
        <f>IF(N216="zníž. prenesená",J216,0)</f>
        <v/>
      </c>
      <c r="BI216" s="31">
        <f>IF(N216="nulová",J216,0)</f>
        <v/>
      </c>
      <c r="BJ216" s="1" t="inlineStr">
        <is>
          <t>2</t>
        </is>
      </c>
      <c r="BK216" s="31">
        <f>ROUND(I216*H216,2)</f>
        <v/>
      </c>
      <c r="BL216" s="1" t="inlineStr">
        <is>
          <t>4</t>
        </is>
      </c>
      <c r="BM216" s="1" t="inlineStr">
        <is>
          <t>-368490676</t>
        </is>
      </c>
    </row>
    <row r="217">
      <c r="D217" s="79" t="inlineStr">
        <is>
          <t>VV</t>
        </is>
      </c>
      <c r="F217" s="80" t="inlineStr">
        <is>
          <t>6 šachiet x 1 dno = 6 ks</t>
        </is>
      </c>
      <c r="H217" s="101" t="n">
        <v>6</v>
      </c>
      <c r="AT217" s="1" t="inlineStr">
        <is>
          <t>VV</t>
        </is>
      </c>
      <c r="AU217" s="1" t="inlineStr">
        <is>
          <t>2</t>
        </is>
      </c>
      <c r="AV217" s="2" t="inlineStr">
        <is>
          <t>2</t>
        </is>
      </c>
      <c r="AW217" s="2" t="inlineStr">
        <is>
          <t>True</t>
        </is>
      </c>
      <c r="AX217" s="2" t="inlineStr">
        <is>
          <t>1</t>
        </is>
      </c>
      <c r="AY217" s="1" t="inlineStr">
        <is>
          <t>ROZPOCET</t>
        </is>
      </c>
    </row>
    <row r="218" ht="36" customHeight="1">
      <c r="C218" s="72" t="inlineStr">
        <is>
          <t>29</t>
        </is>
      </c>
      <c r="D218" s="72" t="inlineStr">
        <is>
          <t>K</t>
        </is>
      </c>
      <c r="E218" s="73" t="inlineStr">
        <is>
          <t>894422103.S</t>
        </is>
      </c>
      <c r="F218" s="74" t="inlineStr">
        <is>
          <t>Osadenie betónových prefabrikovaných dielcov prechodových skruží-kónusov pre šachty DN 1000 - šachiet dažďovej kanalizácie</t>
        </is>
      </c>
      <c r="G218" s="75" t="inlineStr">
        <is>
          <t>ks</t>
        </is>
      </c>
      <c r="H218" s="100" t="n">
        <v>6</v>
      </c>
      <c r="I218" s="77" t="n">
        <v>43.51</v>
      </c>
      <c r="J218" s="77">
        <f>ROUND(I218*H218,2)</f>
        <v/>
      </c>
      <c r="K218" s="78" t="inlineStr">
        <is>
          <t>CENEKON 2026/02</t>
        </is>
      </c>
      <c r="N218" s="46" t="inlineStr">
        <is>
          <t>základná</t>
        </is>
      </c>
      <c r="O218" s="98" t="n">
        <v>0</v>
      </c>
      <c r="P218" s="98">
        <f>O218*H218</f>
        <v/>
      </c>
      <c r="Q218" s="98" t="n">
        <v>0.0056</v>
      </c>
      <c r="R218" s="98">
        <f>Q218*H218</f>
        <v/>
      </c>
      <c r="S218" s="98" t="n">
        <v>0</v>
      </c>
      <c r="T218" s="98">
        <f>S218*H218</f>
        <v/>
      </c>
      <c r="AR218" s="1" t="inlineStr">
        <is>
          <t>4</t>
        </is>
      </c>
      <c r="AT218" s="1" t="inlineStr">
        <is>
          <t>K</t>
        </is>
      </c>
      <c r="AU218" s="1" t="inlineStr">
        <is>
          <t>2</t>
        </is>
      </c>
      <c r="AY218" s="1" t="inlineStr">
        <is>
          <t>ROZPOCET</t>
        </is>
      </c>
      <c r="BE218" s="31">
        <f>IF(N218="základná",J218,0)</f>
        <v/>
      </c>
      <c r="BF218" s="31">
        <f>IF(N218="znížená",J218,0)</f>
        <v/>
      </c>
      <c r="BG218" s="31">
        <f>IF(N218="zákl. prenesená",J218,0)</f>
        <v/>
      </c>
      <c r="BH218" s="31">
        <f>IF(N218="zníž. prenesená",J218,0)</f>
        <v/>
      </c>
      <c r="BI218" s="31">
        <f>IF(N218="nulová",J218,0)</f>
        <v/>
      </c>
      <c r="BJ218" s="1" t="inlineStr">
        <is>
          <t>2</t>
        </is>
      </c>
      <c r="BK218" s="31">
        <f>ROUND(I218*H218,2)</f>
        <v/>
      </c>
      <c r="BL218" s="1" t="inlineStr">
        <is>
          <t>4</t>
        </is>
      </c>
      <c r="BM218" s="1" t="inlineStr">
        <is>
          <t>1313871946</t>
        </is>
      </c>
    </row>
    <row r="219">
      <c r="D219" s="79" t="inlineStr">
        <is>
          <t>VV</t>
        </is>
      </c>
      <c r="F219" s="80" t="inlineStr">
        <is>
          <t>6 šachiet x 1 kónus = 6 ks</t>
        </is>
      </c>
      <c r="H219" s="101" t="n">
        <v>6</v>
      </c>
      <c r="AT219" s="1" t="inlineStr">
        <is>
          <t>VV</t>
        </is>
      </c>
      <c r="AU219" s="1" t="inlineStr">
        <is>
          <t>2</t>
        </is>
      </c>
      <c r="AV219" s="2" t="inlineStr">
        <is>
          <t>2</t>
        </is>
      </c>
      <c r="AW219" s="2" t="inlineStr">
        <is>
          <t>True</t>
        </is>
      </c>
      <c r="AX219" s="2" t="inlineStr">
        <is>
          <t>1</t>
        </is>
      </c>
      <c r="AY219" s="1" t="inlineStr">
        <is>
          <t>ROZPOCET</t>
        </is>
      </c>
    </row>
    <row r="220" ht="36" customHeight="1">
      <c r="C220" s="72" t="inlineStr">
        <is>
          <t>30</t>
        </is>
      </c>
      <c r="D220" s="72" t="inlineStr">
        <is>
          <t>K</t>
        </is>
      </c>
      <c r="E220" s="73" t="inlineStr">
        <is>
          <t>894422053.S</t>
        </is>
      </c>
      <c r="F220" s="74" t="inlineStr">
        <is>
          <t>Osadenie betónových prefabrikovaných dielcov rovných skruží pre šachty DN 1000 - šachiet dažďovej kanalizácie</t>
        </is>
      </c>
      <c r="G220" s="75" t="inlineStr">
        <is>
          <t>ks</t>
        </is>
      </c>
      <c r="H220" s="100" t="n">
        <v>5</v>
      </c>
      <c r="I220" s="77" t="n">
        <v>43.51</v>
      </c>
      <c r="J220" s="77">
        <f>ROUND(I220*H220,2)</f>
        <v/>
      </c>
      <c r="K220" s="78" t="inlineStr">
        <is>
          <t>CENEKON 2026/02</t>
        </is>
      </c>
      <c r="N220" s="46" t="inlineStr">
        <is>
          <t>základná</t>
        </is>
      </c>
      <c r="O220" s="98" t="n">
        <v>0</v>
      </c>
      <c r="P220" s="98">
        <f>O220*H220</f>
        <v/>
      </c>
      <c r="Q220" s="98" t="n">
        <v>0.0056</v>
      </c>
      <c r="R220" s="98">
        <f>Q220*H220</f>
        <v/>
      </c>
      <c r="S220" s="98" t="n">
        <v>0</v>
      </c>
      <c r="T220" s="98">
        <f>S220*H220</f>
        <v/>
      </c>
      <c r="AR220" s="1" t="inlineStr">
        <is>
          <t>4</t>
        </is>
      </c>
      <c r="AT220" s="1" t="inlineStr">
        <is>
          <t>K</t>
        </is>
      </c>
      <c r="AU220" s="1" t="inlineStr">
        <is>
          <t>2</t>
        </is>
      </c>
      <c r="AY220" s="1" t="inlineStr">
        <is>
          <t>ROZPOCET</t>
        </is>
      </c>
      <c r="BE220" s="31">
        <f>IF(N220="základná",J220,0)</f>
        <v/>
      </c>
      <c r="BF220" s="31">
        <f>IF(N220="znížená",J220,0)</f>
        <v/>
      </c>
      <c r="BG220" s="31">
        <f>IF(N220="zákl. prenesená",J220,0)</f>
        <v/>
      </c>
      <c r="BH220" s="31">
        <f>IF(N220="zníž. prenesená",J220,0)</f>
        <v/>
      </c>
      <c r="BI220" s="31">
        <f>IF(N220="nulová",J220,0)</f>
        <v/>
      </c>
      <c r="BJ220" s="1" t="inlineStr">
        <is>
          <t>2</t>
        </is>
      </c>
      <c r="BK220" s="31">
        <f>ROUND(I220*H220,2)</f>
        <v/>
      </c>
      <c r="BL220" s="1" t="inlineStr">
        <is>
          <t>4</t>
        </is>
      </c>
      <c r="BM220" s="1" t="inlineStr">
        <is>
          <t>-1916320385</t>
        </is>
      </c>
    </row>
    <row r="221">
      <c r="D221" s="79" t="inlineStr">
        <is>
          <t>VV</t>
        </is>
      </c>
      <c r="F221" s="80" t="inlineStr">
        <is>
          <t>5 skruží = 5 ks</t>
        </is>
      </c>
      <c r="H221" s="101" t="n">
        <v>5</v>
      </c>
      <c r="AT221" s="1" t="inlineStr">
        <is>
          <t>VV</t>
        </is>
      </c>
      <c r="AU221" s="1" t="inlineStr">
        <is>
          <t>2</t>
        </is>
      </c>
      <c r="AV221" s="2" t="inlineStr">
        <is>
          <t>2</t>
        </is>
      </c>
      <c r="AW221" s="2" t="inlineStr">
        <is>
          <t>True</t>
        </is>
      </c>
      <c r="AX221" s="2" t="inlineStr">
        <is>
          <t>1</t>
        </is>
      </c>
      <c r="AY221" s="1" t="inlineStr">
        <is>
          <t>ROZPOCET</t>
        </is>
      </c>
    </row>
    <row r="222" ht="24" customHeight="1">
      <c r="C222" s="72" t="inlineStr">
        <is>
          <t>31</t>
        </is>
      </c>
      <c r="D222" s="72" t="inlineStr">
        <is>
          <t>K</t>
        </is>
      </c>
      <c r="E222" s="73" t="inlineStr">
        <is>
          <t>899103111.S</t>
        </is>
      </c>
      <c r="F222" s="74" t="inlineStr">
        <is>
          <t>Osadenie poklopu liatinového vrátane rámu, hmotnosti nad 100 do 150 kg</t>
        </is>
      </c>
      <c r="G222" s="75" t="inlineStr">
        <is>
          <t>ks</t>
        </is>
      </c>
      <c r="H222" s="100" t="n">
        <v>6</v>
      </c>
      <c r="I222" s="77" t="n">
        <v>38.34</v>
      </c>
      <c r="J222" s="77">
        <f>ROUND(I222*H222,2)</f>
        <v/>
      </c>
      <c r="K222" s="78" t="inlineStr">
        <is>
          <t>CENEKON 2026/02</t>
        </is>
      </c>
      <c r="N222" s="46" t="inlineStr">
        <is>
          <t>základná</t>
        </is>
      </c>
      <c r="O222" s="98" t="n">
        <v>0</v>
      </c>
      <c r="P222" s="98">
        <f>O222*H222</f>
        <v/>
      </c>
      <c r="Q222" s="98" t="n">
        <v>0.0063</v>
      </c>
      <c r="R222" s="98">
        <f>Q222*H222</f>
        <v/>
      </c>
      <c r="S222" s="98" t="n">
        <v>0</v>
      </c>
      <c r="T222" s="98">
        <f>S222*H222</f>
        <v/>
      </c>
      <c r="AR222" s="1" t="inlineStr">
        <is>
          <t>4</t>
        </is>
      </c>
      <c r="AT222" s="1" t="inlineStr">
        <is>
          <t>K</t>
        </is>
      </c>
      <c r="AU222" s="1" t="inlineStr">
        <is>
          <t>2</t>
        </is>
      </c>
      <c r="AY222" s="1" t="inlineStr">
        <is>
          <t>ROZPOCET</t>
        </is>
      </c>
      <c r="BE222" s="31">
        <f>IF(N222="základná",J222,0)</f>
        <v/>
      </c>
      <c r="BF222" s="31">
        <f>IF(N222="znížená",J222,0)</f>
        <v/>
      </c>
      <c r="BG222" s="31">
        <f>IF(N222="zákl. prenesená",J222,0)</f>
        <v/>
      </c>
      <c r="BH222" s="31">
        <f>IF(N222="zníž. prenesená",J222,0)</f>
        <v/>
      </c>
      <c r="BI222" s="31">
        <f>IF(N222="nulová",J222,0)</f>
        <v/>
      </c>
      <c r="BJ222" s="1" t="inlineStr">
        <is>
          <t>2</t>
        </is>
      </c>
      <c r="BK222" s="31">
        <f>ROUND(I222*H222,2)</f>
        <v/>
      </c>
      <c r="BL222" s="1" t="inlineStr">
        <is>
          <t>4</t>
        </is>
      </c>
      <c r="BM222" s="1" t="inlineStr">
        <is>
          <t>-1222615892</t>
        </is>
      </c>
    </row>
    <row r="223">
      <c r="D223" s="79" t="inlineStr">
        <is>
          <t>VV</t>
        </is>
      </c>
      <c r="F223" s="80" t="inlineStr">
        <is>
          <t>1 ks na každú zo 6 šachiet</t>
        </is>
      </c>
      <c r="H223" s="101" t="n">
        <v>6</v>
      </c>
      <c r="AT223" s="1" t="inlineStr">
        <is>
          <t>VV</t>
        </is>
      </c>
      <c r="AU223" s="1" t="inlineStr">
        <is>
          <t>2</t>
        </is>
      </c>
      <c r="AV223" s="2" t="inlineStr">
        <is>
          <t>2</t>
        </is>
      </c>
      <c r="AW223" s="2" t="inlineStr">
        <is>
          <t>True</t>
        </is>
      </c>
      <c r="AX223" s="2" t="inlineStr">
        <is>
          <t>1</t>
        </is>
      </c>
      <c r="AY223" s="1" t="inlineStr">
        <is>
          <t>ROZPOCET</t>
        </is>
      </c>
    </row>
    <row r="224" ht="36" customHeight="1">
      <c r="C224" s="82" t="inlineStr">
        <is>
          <t>32</t>
        </is>
      </c>
      <c r="D224" s="82" t="inlineStr">
        <is>
          <t>M</t>
        </is>
      </c>
      <c r="E224" s="83" t="inlineStr">
        <is>
          <t>552410000180.S</t>
        </is>
      </c>
      <c r="F224" s="84" t="inlineStr">
        <is>
          <t>Poklop kanalizačný liatinový, rám liatina-betón, výška 160 mm, trieda zaťaženia D400 (Trieda D400 podľa výkresu 004 (šachty pod spevnenou plochou).)</t>
        </is>
      </c>
      <c r="G224" s="85" t="inlineStr">
        <is>
          <t>ks</t>
        </is>
      </c>
      <c r="H224" s="102" t="n">
        <v>6</v>
      </c>
      <c r="I224" s="87" t="n">
        <v>251.45</v>
      </c>
      <c r="J224" s="87">
        <f>ROUND(I224*H224,2)</f>
        <v/>
      </c>
      <c r="K224" s="88" t="inlineStr">
        <is>
          <t>CENEKON 2026/02</t>
        </is>
      </c>
      <c r="N224" s="46" t="inlineStr">
        <is>
          <t>základná</t>
        </is>
      </c>
      <c r="O224" s="98" t="n">
        <v>0</v>
      </c>
      <c r="P224" s="98">
        <f>O224*H224</f>
        <v/>
      </c>
      <c r="Q224" s="98" t="n">
        <v>0.154</v>
      </c>
      <c r="R224" s="98">
        <f>Q224*H224</f>
        <v/>
      </c>
      <c r="S224" s="98" t="n">
        <v>0</v>
      </c>
      <c r="T224" s="98">
        <f>S224*H224</f>
        <v/>
      </c>
      <c r="AR224" s="1" t="inlineStr">
        <is>
          <t>8</t>
        </is>
      </c>
      <c r="AT224" s="1" t="inlineStr">
        <is>
          <t>M</t>
        </is>
      </c>
      <c r="AU224" s="1" t="inlineStr">
        <is>
          <t>2</t>
        </is>
      </c>
      <c r="AY224" s="1" t="inlineStr">
        <is>
          <t>ROZPOCET</t>
        </is>
      </c>
      <c r="BE224" s="31">
        <f>IF(N224="základná",J224,0)</f>
        <v/>
      </c>
      <c r="BF224" s="31">
        <f>IF(N224="znížená",J224,0)</f>
        <v/>
      </c>
      <c r="BG224" s="31">
        <f>IF(N224="zákl. prenesená",J224,0)</f>
        <v/>
      </c>
      <c r="BH224" s="31">
        <f>IF(N224="zníž. prenesená",J224,0)</f>
        <v/>
      </c>
      <c r="BI224" s="31">
        <f>IF(N224="nulová",J224,0)</f>
        <v/>
      </c>
      <c r="BJ224" s="1" t="inlineStr">
        <is>
          <t>2</t>
        </is>
      </c>
      <c r="BK224" s="31">
        <f>ROUND(I224*H224,2)</f>
        <v/>
      </c>
      <c r="BL224" s="1" t="inlineStr">
        <is>
          <t>4</t>
        </is>
      </c>
      <c r="BM224" s="1" t="inlineStr">
        <is>
          <t>588185257</t>
        </is>
      </c>
    </row>
    <row r="225">
      <c r="D225" s="79" t="inlineStr">
        <is>
          <t>VV</t>
        </is>
      </c>
      <c r="F225" s="80" t="inlineStr">
        <is>
          <t>1 ks na každú zo 6 šachiet</t>
        </is>
      </c>
      <c r="H225" s="101" t="n">
        <v>6</v>
      </c>
      <c r="AT225" s="1" t="inlineStr">
        <is>
          <t>VV</t>
        </is>
      </c>
      <c r="AU225" s="1" t="inlineStr">
        <is>
          <t>2</t>
        </is>
      </c>
      <c r="AV225" s="2" t="inlineStr">
        <is>
          <t>2</t>
        </is>
      </c>
      <c r="AW225" s="2" t="inlineStr">
        <is>
          <t>True</t>
        </is>
      </c>
      <c r="AX225" s="2" t="inlineStr">
        <is>
          <t>1</t>
        </is>
      </c>
      <c r="AY225" s="1" t="inlineStr">
        <is>
          <t>ROZPOCET</t>
        </is>
      </c>
    </row>
    <row r="226" ht="24" customHeight="1">
      <c r="C226" s="72" t="inlineStr">
        <is>
          <t>33</t>
        </is>
      </c>
      <c r="D226" s="72" t="inlineStr">
        <is>
          <t>K</t>
        </is>
      </c>
      <c r="E226" s="73" t="inlineStr">
        <is>
          <t>894170040.S</t>
        </is>
      </c>
      <c r="F226" s="74" t="inlineStr">
        <is>
          <t>Montáž filtračnej prepážky do betónovej šachty DN 1000</t>
        </is>
      </c>
      <c r="G226" s="75" t="inlineStr">
        <is>
          <t>ks</t>
        </is>
      </c>
      <c r="H226" s="100" t="n">
        <v>1</v>
      </c>
      <c r="I226" s="77" t="n">
        <v>3.56</v>
      </c>
      <c r="J226" s="77">
        <f>ROUND(I226*H226,2)</f>
        <v/>
      </c>
      <c r="K226" s="78" t="inlineStr">
        <is>
          <t>CENEKON 2026/02</t>
        </is>
      </c>
      <c r="N226" s="46" t="inlineStr">
        <is>
          <t>základná</t>
        </is>
      </c>
      <c r="O226" s="98" t="n">
        <v>0</v>
      </c>
      <c r="P226" s="98">
        <f>O226*H226</f>
        <v/>
      </c>
      <c r="Q226" s="98" t="n">
        <v>0</v>
      </c>
      <c r="R226" s="98">
        <f>Q226*H226</f>
        <v/>
      </c>
      <c r="S226" s="98" t="n">
        <v>0</v>
      </c>
      <c r="T226" s="98">
        <f>S226*H226</f>
        <v/>
      </c>
      <c r="AR226" s="1" t="inlineStr">
        <is>
          <t>4</t>
        </is>
      </c>
      <c r="AT226" s="1" t="inlineStr">
        <is>
          <t>K</t>
        </is>
      </c>
      <c r="AU226" s="1" t="inlineStr">
        <is>
          <t>2</t>
        </is>
      </c>
      <c r="AY226" s="1" t="inlineStr">
        <is>
          <t>ROZPOCET</t>
        </is>
      </c>
      <c r="BE226" s="31">
        <f>IF(N226="základná",J226,0)</f>
        <v/>
      </c>
      <c r="BF226" s="31">
        <f>IF(N226="znížená",J226,0)</f>
        <v/>
      </c>
      <c r="BG226" s="31">
        <f>IF(N226="zákl. prenesená",J226,0)</f>
        <v/>
      </c>
      <c r="BH226" s="31">
        <f>IF(N226="zníž. prenesená",J226,0)</f>
        <v/>
      </c>
      <c r="BI226" s="31">
        <f>IF(N226="nulová",J226,0)</f>
        <v/>
      </c>
      <c r="BJ226" s="1" t="inlineStr">
        <is>
          <t>2</t>
        </is>
      </c>
      <c r="BK226" s="31">
        <f>ROUND(I226*H226,2)</f>
        <v/>
      </c>
      <c r="BL226" s="1" t="inlineStr">
        <is>
          <t>4</t>
        </is>
      </c>
      <c r="BM226" s="1" t="inlineStr">
        <is>
          <t>1007365486</t>
        </is>
      </c>
    </row>
    <row r="227">
      <c r="D227" s="79" t="inlineStr">
        <is>
          <t>VV</t>
        </is>
      </c>
      <c r="F227" s="80" t="inlineStr">
        <is>
          <t>filtračná šachta FŠ = 1 ks</t>
        </is>
      </c>
      <c r="H227" s="101" t="n">
        <v>1</v>
      </c>
      <c r="AT227" s="1" t="inlineStr">
        <is>
          <t>VV</t>
        </is>
      </c>
      <c r="AU227" s="1" t="inlineStr">
        <is>
          <t>2</t>
        </is>
      </c>
      <c r="AV227" s="2" t="inlineStr">
        <is>
          <t>2</t>
        </is>
      </c>
      <c r="AW227" s="2" t="inlineStr">
        <is>
          <t>True</t>
        </is>
      </c>
      <c r="AX227" s="2" t="inlineStr">
        <is>
          <t>1</t>
        </is>
      </c>
      <c r="AY227" s="1" t="inlineStr">
        <is>
          <t>ROZPOCET</t>
        </is>
      </c>
    </row>
    <row r="228" ht="48" customHeight="1">
      <c r="C228" s="82" t="inlineStr">
        <is>
          <t>34</t>
        </is>
      </c>
      <c r="D228" s="82" t="inlineStr">
        <is>
          <t>M</t>
        </is>
      </c>
      <c r="E228" s="83" t="inlineStr">
        <is>
          <t>286650001300.S</t>
        </is>
      </c>
      <c r="F228" s="84" t="inlineStr">
        <is>
          <t>Filtračná prepážka do betónovej šachty DN 1000 - dažďový filter (Vo výkrese označený ako dažďový filter AZURA DN250; výrobky sú podľa technickej správy referenčné.)</t>
        </is>
      </c>
      <c r="G228" s="85" t="inlineStr">
        <is>
          <t>ks</t>
        </is>
      </c>
      <c r="H228" s="102" t="n">
        <v>1</v>
      </c>
      <c r="I228" s="87" t="n">
        <v>394.79</v>
      </c>
      <c r="J228" s="87">
        <f>ROUND(I228*H228,2)</f>
        <v/>
      </c>
      <c r="K228" s="88" t="inlineStr">
        <is>
          <t>CENEKON 2026/02</t>
        </is>
      </c>
      <c r="N228" s="46" t="inlineStr">
        <is>
          <t>základná</t>
        </is>
      </c>
      <c r="O228" s="98" t="n">
        <v>0</v>
      </c>
      <c r="P228" s="98">
        <f>O228*H228</f>
        <v/>
      </c>
      <c r="Q228" s="98" t="n">
        <v>0.007</v>
      </c>
      <c r="R228" s="98">
        <f>Q228*H228</f>
        <v/>
      </c>
      <c r="S228" s="98" t="n">
        <v>0</v>
      </c>
      <c r="T228" s="98">
        <f>S228*H228</f>
        <v/>
      </c>
      <c r="AR228" s="1" t="inlineStr">
        <is>
          <t>8</t>
        </is>
      </c>
      <c r="AT228" s="1" t="inlineStr">
        <is>
          <t>M</t>
        </is>
      </c>
      <c r="AU228" s="1" t="inlineStr">
        <is>
          <t>2</t>
        </is>
      </c>
      <c r="AY228" s="1" t="inlineStr">
        <is>
          <t>ROZPOCET</t>
        </is>
      </c>
      <c r="BE228" s="31">
        <f>IF(N228="základná",J228,0)</f>
        <v/>
      </c>
      <c r="BF228" s="31">
        <f>IF(N228="znížená",J228,0)</f>
        <v/>
      </c>
      <c r="BG228" s="31">
        <f>IF(N228="zákl. prenesená",J228,0)</f>
        <v/>
      </c>
      <c r="BH228" s="31">
        <f>IF(N228="zníž. prenesená",J228,0)</f>
        <v/>
      </c>
      <c r="BI228" s="31">
        <f>IF(N228="nulová",J228,0)</f>
        <v/>
      </c>
      <c r="BJ228" s="1" t="inlineStr">
        <is>
          <t>2</t>
        </is>
      </c>
      <c r="BK228" s="31">
        <f>ROUND(I228*H228,2)</f>
        <v/>
      </c>
      <c r="BL228" s="1" t="inlineStr">
        <is>
          <t>4</t>
        </is>
      </c>
      <c r="BM228" s="1" t="inlineStr">
        <is>
          <t>-1955101567</t>
        </is>
      </c>
    </row>
    <row r="229">
      <c r="D229" s="79" t="inlineStr">
        <is>
          <t>VV</t>
        </is>
      </c>
      <c r="F229" s="80" t="inlineStr">
        <is>
          <t>filtračná šachta FŠ = 1 ks</t>
        </is>
      </c>
      <c r="H229" s="101" t="n">
        <v>1</v>
      </c>
      <c r="AT229" s="1" t="inlineStr">
        <is>
          <t>VV</t>
        </is>
      </c>
      <c r="AU229" s="1" t="inlineStr">
        <is>
          <t>2</t>
        </is>
      </c>
      <c r="AV229" s="2" t="inlineStr">
        <is>
          <t>2</t>
        </is>
      </c>
      <c r="AW229" s="2" t="inlineStr">
        <is>
          <t>True</t>
        </is>
      </c>
      <c r="AX229" s="2" t="inlineStr">
        <is>
          <t>1</t>
        </is>
      </c>
      <c r="AY229" s="1" t="inlineStr">
        <is>
          <t>ROZPOCET</t>
        </is>
      </c>
    </row>
    <row r="230" ht="60" customHeight="1">
      <c r="C230" s="72" t="inlineStr">
        <is>
          <t>35</t>
        </is>
      </c>
      <c r="D230" s="72" t="inlineStr">
        <is>
          <t>K</t>
        </is>
      </c>
      <c r="E230" s="73" t="inlineStr">
        <is>
          <t>895970006.S</t>
        </is>
      </c>
      <c r="F230" s="74" t="inlineStr">
        <is>
          <t>Montáž vsakovacieho bloku 1200x600x600 mm vrátane obalenia geotextíliou - trieda cenovej sústavy pre vsakovacie bloky (Cena je za m3 vsakovacieho objektu vrátane geotextílie; dodávané bloky 600 x 600 x 600 mm sú samostatnou položkou.)</t>
        </is>
      </c>
      <c r="G230" s="75" t="inlineStr">
        <is>
          <t>m3</t>
        </is>
      </c>
      <c r="H230" s="100" t="n">
        <v>27.22</v>
      </c>
      <c r="I230" s="77" t="n">
        <v>29.37</v>
      </c>
      <c r="J230" s="77">
        <f>ROUND(I230*H230,2)</f>
        <v/>
      </c>
      <c r="K230" s="78" t="inlineStr">
        <is>
          <t>CENEKON 2026/02</t>
        </is>
      </c>
      <c r="N230" s="46" t="inlineStr">
        <is>
          <t>základná</t>
        </is>
      </c>
      <c r="O230" s="98" t="n">
        <v>0</v>
      </c>
      <c r="P230" s="98">
        <f>O230*H230</f>
        <v/>
      </c>
      <c r="Q230" s="98" t="n">
        <v>0.00144</v>
      </c>
      <c r="R230" s="98">
        <f>Q230*H230</f>
        <v/>
      </c>
      <c r="S230" s="98" t="n">
        <v>0</v>
      </c>
      <c r="T230" s="98">
        <f>S230*H230</f>
        <v/>
      </c>
      <c r="AR230" s="1" t="inlineStr">
        <is>
          <t>4</t>
        </is>
      </c>
      <c r="AT230" s="1" t="inlineStr">
        <is>
          <t>K</t>
        </is>
      </c>
      <c r="AU230" s="1" t="inlineStr">
        <is>
          <t>2</t>
        </is>
      </c>
      <c r="AY230" s="1" t="inlineStr">
        <is>
          <t>ROZPOCET</t>
        </is>
      </c>
      <c r="BE230" s="31">
        <f>IF(N230="základná",J230,0)</f>
        <v/>
      </c>
      <c r="BF230" s="31">
        <f>IF(N230="znížená",J230,0)</f>
        <v/>
      </c>
      <c r="BG230" s="31">
        <f>IF(N230="zákl. prenesená",J230,0)</f>
        <v/>
      </c>
      <c r="BH230" s="31">
        <f>IF(N230="zníž. prenesená",J230,0)</f>
        <v/>
      </c>
      <c r="BI230" s="31">
        <f>IF(N230="nulová",J230,0)</f>
        <v/>
      </c>
      <c r="BJ230" s="1" t="inlineStr">
        <is>
          <t>2</t>
        </is>
      </c>
      <c r="BK230" s="31">
        <f>ROUND(I230*H230,2)</f>
        <v/>
      </c>
      <c r="BL230" s="1" t="inlineStr">
        <is>
          <t>4</t>
        </is>
      </c>
      <c r="BM230" s="1" t="inlineStr">
        <is>
          <t>1542900032</t>
        </is>
      </c>
    </row>
    <row r="231">
      <c r="D231" s="79" t="inlineStr">
        <is>
          <t>VV</t>
        </is>
      </c>
      <c r="F231" s="80" t="inlineStr">
        <is>
          <t>8,40 x 5,40 x 0,60 = 27,22</t>
        </is>
      </c>
      <c r="H231" s="101" t="n">
        <v>27.22</v>
      </c>
      <c r="AT231" s="1" t="inlineStr">
        <is>
          <t>VV</t>
        </is>
      </c>
      <c r="AU231" s="1" t="inlineStr">
        <is>
          <t>2</t>
        </is>
      </c>
      <c r="AV231" s="2" t="inlineStr">
        <is>
          <t>2</t>
        </is>
      </c>
      <c r="AW231" s="2" t="inlineStr">
        <is>
          <t>True</t>
        </is>
      </c>
      <c r="AX231" s="2" t="inlineStr">
        <is>
          <t>1</t>
        </is>
      </c>
      <c r="AY231" s="1" t="inlineStr">
        <is>
          <t>ROZPOCET</t>
        </is>
      </c>
    </row>
    <row r="232" ht="24" customHeight="1">
      <c r="C232" s="82" t="inlineStr">
        <is>
          <t>36</t>
        </is>
      </c>
      <c r="D232" s="82" t="inlineStr">
        <is>
          <t>M</t>
        </is>
      </c>
      <c r="E232" s="83" t="inlineStr">
        <is>
          <t>286650000300.S</t>
        </is>
      </c>
      <c r="F232" s="84" t="inlineStr">
        <is>
          <t>Vsakovací blok 600 x 600 x 600 mm z PP pre vsakovanie dažďovej vody</t>
        </is>
      </c>
      <c r="G232" s="85" t="inlineStr">
        <is>
          <t>ks</t>
        </is>
      </c>
      <c r="H232" s="102" t="n">
        <v>126</v>
      </c>
      <c r="I232" s="87" t="n">
        <v>57.76</v>
      </c>
      <c r="J232" s="87">
        <f>ROUND(I232*H232,2)</f>
        <v/>
      </c>
      <c r="K232" s="88" t="inlineStr">
        <is>
          <t>CENEKON 2026/02</t>
        </is>
      </c>
      <c r="N232" s="46" t="inlineStr">
        <is>
          <t>základná</t>
        </is>
      </c>
      <c r="O232" s="98" t="n">
        <v>0</v>
      </c>
      <c r="P232" s="98">
        <f>O232*H232</f>
        <v/>
      </c>
      <c r="Q232" s="98" t="n">
        <v>0.0112</v>
      </c>
      <c r="R232" s="98">
        <f>Q232*H232</f>
        <v/>
      </c>
      <c r="S232" s="98" t="n">
        <v>0</v>
      </c>
      <c r="T232" s="98">
        <f>S232*H232</f>
        <v/>
      </c>
      <c r="AR232" s="1" t="inlineStr">
        <is>
          <t>8</t>
        </is>
      </c>
      <c r="AT232" s="1" t="inlineStr">
        <is>
          <t>M</t>
        </is>
      </c>
      <c r="AU232" s="1" t="inlineStr">
        <is>
          <t>2</t>
        </is>
      </c>
      <c r="AY232" s="1" t="inlineStr">
        <is>
          <t>ROZPOCET</t>
        </is>
      </c>
      <c r="BE232" s="31">
        <f>IF(N232="základná",J232,0)</f>
        <v/>
      </c>
      <c r="BF232" s="31">
        <f>IF(N232="znížená",J232,0)</f>
        <v/>
      </c>
      <c r="BG232" s="31">
        <f>IF(N232="zákl. prenesená",J232,0)</f>
        <v/>
      </c>
      <c r="BH232" s="31">
        <f>IF(N232="zníž. prenesená",J232,0)</f>
        <v/>
      </c>
      <c r="BI232" s="31">
        <f>IF(N232="nulová",J232,0)</f>
        <v/>
      </c>
      <c r="BJ232" s="1" t="inlineStr">
        <is>
          <t>2</t>
        </is>
      </c>
      <c r="BK232" s="31">
        <f>ROUND(I232*H232,2)</f>
        <v/>
      </c>
      <c r="BL232" s="1" t="inlineStr">
        <is>
          <t>4</t>
        </is>
      </c>
      <c r="BM232" s="1" t="inlineStr">
        <is>
          <t>-1219057607</t>
        </is>
      </c>
    </row>
    <row r="233">
      <c r="D233" s="79" t="inlineStr">
        <is>
          <t>VV</t>
        </is>
      </c>
      <c r="F233" s="80" t="inlineStr">
        <is>
          <t>14 ks x 9 ks x 1 ks = 126 (kóty 8400 / 5400 / 600 vo výkrese 003)</t>
        </is>
      </c>
      <c r="H233" s="101" t="n">
        <v>126</v>
      </c>
      <c r="AT233" s="1" t="inlineStr">
        <is>
          <t>VV</t>
        </is>
      </c>
      <c r="AU233" s="1" t="inlineStr">
        <is>
          <t>2</t>
        </is>
      </c>
      <c r="AV233" s="2" t="inlineStr">
        <is>
          <t>2</t>
        </is>
      </c>
      <c r="AW233" s="2" t="inlineStr">
        <is>
          <t>True</t>
        </is>
      </c>
      <c r="AX233" s="2" t="inlineStr">
        <is>
          <t>1</t>
        </is>
      </c>
      <c r="AY233" s="1" t="inlineStr">
        <is>
          <t>ROZPOCET</t>
        </is>
      </c>
    </row>
    <row r="234" ht="36" customHeight="1">
      <c r="C234" s="72" t="inlineStr">
        <is>
          <t>37</t>
        </is>
      </c>
      <c r="D234" s="72" t="inlineStr">
        <is>
          <t>K</t>
        </is>
      </c>
      <c r="E234" s="73" t="inlineStr">
        <is>
          <t>871265500.S</t>
        </is>
      </c>
      <c r="F234" s="74" t="inlineStr">
        <is>
          <t>Potrubie kanalizačné PVC-U gravitačné hladké viacvrstvové SN 4 DN 100 - odvetranie a bezpečnostný prepad vsakovacieho objektu</t>
        </is>
      </c>
      <c r="G234" s="75" t="inlineStr">
        <is>
          <t>m</t>
        </is>
      </c>
      <c r="H234" s="100" t="n">
        <v>2</v>
      </c>
      <c r="I234" s="77" t="n">
        <v>5.83</v>
      </c>
      <c r="J234" s="77">
        <f>ROUND(I234*H234,2)</f>
        <v/>
      </c>
      <c r="K234" s="78" t="inlineStr">
        <is>
          <t>CENEKON 2026/02</t>
        </is>
      </c>
      <c r="N234" s="46" t="inlineStr">
        <is>
          <t>základná</t>
        </is>
      </c>
      <c r="O234" s="98" t="n">
        <v>0</v>
      </c>
      <c r="P234" s="98">
        <f>O234*H234</f>
        <v/>
      </c>
      <c r="Q234" s="98" t="n">
        <v>0.00134</v>
      </c>
      <c r="R234" s="98">
        <f>Q234*H234</f>
        <v/>
      </c>
      <c r="S234" s="98" t="n">
        <v>0</v>
      </c>
      <c r="T234" s="98">
        <f>S234*H234</f>
        <v/>
      </c>
      <c r="AR234" s="1" t="inlineStr">
        <is>
          <t>4</t>
        </is>
      </c>
      <c r="AT234" s="1" t="inlineStr">
        <is>
          <t>K</t>
        </is>
      </c>
      <c r="AU234" s="1" t="inlineStr">
        <is>
          <t>2</t>
        </is>
      </c>
      <c r="AY234" s="1" t="inlineStr">
        <is>
          <t>ROZPOCET</t>
        </is>
      </c>
      <c r="BE234" s="31">
        <f>IF(N234="základná",J234,0)</f>
        <v/>
      </c>
      <c r="BF234" s="31">
        <f>IF(N234="znížená",J234,0)</f>
        <v/>
      </c>
      <c r="BG234" s="31">
        <f>IF(N234="zákl. prenesená",J234,0)</f>
        <v/>
      </c>
      <c r="BH234" s="31">
        <f>IF(N234="zníž. prenesená",J234,0)</f>
        <v/>
      </c>
      <c r="BI234" s="31">
        <f>IF(N234="nulová",J234,0)</f>
        <v/>
      </c>
      <c r="BJ234" s="1" t="inlineStr">
        <is>
          <t>2</t>
        </is>
      </c>
      <c r="BK234" s="31">
        <f>ROUND(I234*H234,2)</f>
        <v/>
      </c>
      <c r="BL234" s="1" t="inlineStr">
        <is>
          <t>4</t>
        </is>
      </c>
      <c r="BM234" s="1" t="inlineStr">
        <is>
          <t>-2136814599</t>
        </is>
      </c>
    </row>
    <row r="235">
      <c r="D235" s="79" t="inlineStr">
        <is>
          <t>VV</t>
        </is>
      </c>
      <c r="F235" s="80" t="inlineStr">
        <is>
          <t>zvislá časť od horného líca blokov (-1,370) po terén = 1,37</t>
        </is>
      </c>
      <c r="H235" s="101" t="n">
        <v>1.37</v>
      </c>
      <c r="AT235" s="1" t="inlineStr">
        <is>
          <t>VV</t>
        </is>
      </c>
      <c r="AU235" s="1" t="inlineStr">
        <is>
          <t>2</t>
        </is>
      </c>
      <c r="AV235" s="2" t="inlineStr">
        <is>
          <t>2</t>
        </is>
      </c>
      <c r="AW235" s="2" t="inlineStr">
        <is>
          <t>True</t>
        </is>
      </c>
      <c r="AX235" s="2" t="inlineStr">
        <is>
          <t>0</t>
        </is>
      </c>
      <c r="AY235" s="1" t="inlineStr">
        <is>
          <t>ROZPOCET</t>
        </is>
      </c>
    </row>
    <row r="236">
      <c r="D236" s="79" t="inlineStr">
        <is>
          <t>VV</t>
        </is>
      </c>
      <c r="F236" s="80" t="inlineStr">
        <is>
          <t>nad terén 0,05</t>
        </is>
      </c>
      <c r="AT236" s="1" t="inlineStr">
        <is>
          <t>VV</t>
        </is>
      </c>
      <c r="AU236" s="1" t="inlineStr">
        <is>
          <t>2</t>
        </is>
      </c>
      <c r="AV236" s="2" t="inlineStr">
        <is>
          <t>2</t>
        </is>
      </c>
      <c r="AW236" s="2" t="inlineStr">
        <is>
          <t>True</t>
        </is>
      </c>
      <c r="AX236" s="2" t="inlineStr">
        <is>
          <t>0</t>
        </is>
      </c>
      <c r="AY236" s="1" t="inlineStr">
        <is>
          <t>ROZPOCET</t>
        </is>
      </c>
    </row>
    <row r="237">
      <c r="D237" s="79" t="inlineStr">
        <is>
          <t>VV</t>
        </is>
      </c>
      <c r="F237" s="80" t="inlineStr">
        <is>
          <t>vodorovné napojenie 0,60</t>
        </is>
      </c>
      <c r="AT237" s="1" t="inlineStr">
        <is>
          <t>VV</t>
        </is>
      </c>
      <c r="AU237" s="1" t="inlineStr">
        <is>
          <t>2</t>
        </is>
      </c>
      <c r="AV237" s="2" t="inlineStr">
        <is>
          <t>2</t>
        </is>
      </c>
      <c r="AW237" s="2" t="inlineStr">
        <is>
          <t>True</t>
        </is>
      </c>
      <c r="AX237" s="2" t="inlineStr">
        <is>
          <t>0</t>
        </is>
      </c>
      <c r="AY237" s="1" t="inlineStr">
        <is>
          <t>ROZPOCET</t>
        </is>
      </c>
    </row>
    <row r="238">
      <c r="D238" s="79" t="inlineStr">
        <is>
          <t>VV</t>
        </is>
      </c>
      <c r="F238" s="80" t="inlineStr">
        <is>
          <t>spolu 2,02, uvažované 2,00</t>
        </is>
      </c>
      <c r="H238" s="101" t="n">
        <v>2</v>
      </c>
      <c r="AT238" s="1" t="inlineStr">
        <is>
          <t>VV</t>
        </is>
      </c>
      <c r="AU238" s="1" t="inlineStr">
        <is>
          <t>2</t>
        </is>
      </c>
      <c r="AV238" s="2" t="inlineStr">
        <is>
          <t>2</t>
        </is>
      </c>
      <c r="AW238" s="2" t="inlineStr">
        <is>
          <t>True</t>
        </is>
      </c>
      <c r="AX238" s="2" t="inlineStr">
        <is>
          <t>1</t>
        </is>
      </c>
      <c r="AY238" s="1" t="inlineStr">
        <is>
          <t>ROZPOCET</t>
        </is>
      </c>
    </row>
    <row r="239" ht="24" customHeight="1">
      <c r="C239" s="82" t="inlineStr">
        <is>
          <t>38</t>
        </is>
      </c>
      <c r="D239" s="82" t="inlineStr">
        <is>
          <t>M</t>
        </is>
      </c>
      <c r="E239" s="83" t="inlineStr">
        <is>
          <t>429720001200.S</t>
        </is>
      </c>
      <c r="F239" s="84" t="inlineStr">
        <is>
          <t>Hlavica vetracia DN 100 na odvetranie vsakovacieho objektu</t>
        </is>
      </c>
      <c r="G239" s="85" t="inlineStr">
        <is>
          <t>ks</t>
        </is>
      </c>
      <c r="H239" s="102" t="n">
        <v>1</v>
      </c>
      <c r="I239" s="87" t="n">
        <v>12.56</v>
      </c>
      <c r="J239" s="87">
        <f>ROUND(I239*H239,2)</f>
        <v/>
      </c>
      <c r="K239" s="88" t="inlineStr">
        <is>
          <t>CENEKON 2026/02</t>
        </is>
      </c>
      <c r="N239" s="46" t="inlineStr">
        <is>
          <t>základná</t>
        </is>
      </c>
      <c r="O239" s="98" t="n">
        <v>0</v>
      </c>
      <c r="P239" s="98">
        <f>O239*H239</f>
        <v/>
      </c>
      <c r="Q239" s="98" t="n">
        <v>0.00061</v>
      </c>
      <c r="R239" s="98">
        <f>Q239*H239</f>
        <v/>
      </c>
      <c r="S239" s="98" t="n">
        <v>0</v>
      </c>
      <c r="T239" s="98">
        <f>S239*H239</f>
        <v/>
      </c>
      <c r="AR239" s="1" t="inlineStr">
        <is>
          <t>8</t>
        </is>
      </c>
      <c r="AT239" s="1" t="inlineStr">
        <is>
          <t>M</t>
        </is>
      </c>
      <c r="AU239" s="1" t="inlineStr">
        <is>
          <t>2</t>
        </is>
      </c>
      <c r="AY239" s="1" t="inlineStr">
        <is>
          <t>ROZPOCET</t>
        </is>
      </c>
      <c r="BE239" s="31">
        <f>IF(N239="základná",J239,0)</f>
        <v/>
      </c>
      <c r="BF239" s="31">
        <f>IF(N239="znížená",J239,0)</f>
        <v/>
      </c>
      <c r="BG239" s="31">
        <f>IF(N239="zákl. prenesená",J239,0)</f>
        <v/>
      </c>
      <c r="BH239" s="31">
        <f>IF(N239="zníž. prenesená",J239,0)</f>
        <v/>
      </c>
      <c r="BI239" s="31">
        <f>IF(N239="nulová",J239,0)</f>
        <v/>
      </c>
      <c r="BJ239" s="1" t="inlineStr">
        <is>
          <t>2</t>
        </is>
      </c>
      <c r="BK239" s="31">
        <f>ROUND(I239*H239,2)</f>
        <v/>
      </c>
      <c r="BL239" s="1" t="inlineStr">
        <is>
          <t>4</t>
        </is>
      </c>
      <c r="BM239" s="1" t="inlineStr">
        <is>
          <t>-2037992067</t>
        </is>
      </c>
    </row>
    <row r="240">
      <c r="D240" s="79" t="inlineStr">
        <is>
          <t>VV</t>
        </is>
      </c>
      <c r="F240" s="80" t="inlineStr">
        <is>
          <t>1 ks podľa výkresu 003</t>
        </is>
      </c>
      <c r="H240" s="101" t="n">
        <v>1</v>
      </c>
      <c r="AT240" s="1" t="inlineStr">
        <is>
          <t>VV</t>
        </is>
      </c>
      <c r="AU240" s="1" t="inlineStr">
        <is>
          <t>2</t>
        </is>
      </c>
      <c r="AV240" s="2" t="inlineStr">
        <is>
          <t>2</t>
        </is>
      </c>
      <c r="AW240" s="2" t="inlineStr">
        <is>
          <t>True</t>
        </is>
      </c>
      <c r="AX240" s="2" t="inlineStr">
        <is>
          <t>1</t>
        </is>
      </c>
      <c r="AY240" s="1" t="inlineStr">
        <is>
          <t>ROZPOCET</t>
        </is>
      </c>
    </row>
    <row r="241" ht="22.8" customHeight="1">
      <c r="D241" s="67" t="inlineStr">
        <is>
          <t>D</t>
        </is>
      </c>
      <c r="E241" s="70" t="inlineStr">
        <is>
          <t>9</t>
        </is>
      </c>
      <c r="F241" s="70" t="inlineStr">
        <is>
          <t>Ostatné konštrukcie a práce, búranie</t>
        </is>
      </c>
      <c r="J241" s="71">
        <f>BK241</f>
        <v/>
      </c>
      <c r="P241" s="98">
        <f>SUM(P242:P243)</f>
        <v/>
      </c>
      <c r="R241" s="98">
        <f>SUM(R242:R243)</f>
        <v/>
      </c>
      <c r="T241" s="98">
        <f>SUM(T242:T243)</f>
        <v/>
      </c>
      <c r="AR241" s="1" t="inlineStr">
        <is>
          <t>1</t>
        </is>
      </c>
      <c r="AT241" s="46" t="inlineStr">
        <is>
          <t>D</t>
        </is>
      </c>
      <c r="AU241" s="46" t="inlineStr">
        <is>
          <t>1</t>
        </is>
      </c>
      <c r="AY241" s="1" t="inlineStr">
        <is>
          <t>ROZPOCET</t>
        </is>
      </c>
      <c r="BK241" s="31">
        <f>SUM(BK242:BK243)</f>
        <v/>
      </c>
    </row>
    <row r="242" ht="24" customHeight="1">
      <c r="C242" s="72" t="inlineStr">
        <is>
          <t>39</t>
        </is>
      </c>
      <c r="D242" s="72" t="inlineStr">
        <is>
          <t>K</t>
        </is>
      </c>
      <c r="E242" s="73" t="inlineStr">
        <is>
          <t>960101002.S</t>
        </is>
      </c>
      <c r="F242" s="74" t="inlineStr">
        <is>
          <t>Vytýčenie priestorovej polohy líniového objektu - trasa dažďovej kanalizácie a vsakovacieho objektu</t>
        </is>
      </c>
      <c r="G242" s="75" t="inlineStr">
        <is>
          <t>bod</t>
        </is>
      </c>
      <c r="H242" s="100" t="n">
        <v>12</v>
      </c>
      <c r="I242" s="77" t="n">
        <v>27</v>
      </c>
      <c r="J242" s="77">
        <f>ROUND(I242*H242,2)</f>
        <v/>
      </c>
      <c r="K242" s="78" t="inlineStr">
        <is>
          <t>CENEKON 2026/02</t>
        </is>
      </c>
      <c r="N242" s="46" t="inlineStr">
        <is>
          <t>základná</t>
        </is>
      </c>
      <c r="O242" s="98" t="n">
        <v>0</v>
      </c>
      <c r="P242" s="98">
        <f>O242*H242</f>
        <v/>
      </c>
      <c r="Q242" s="98" t="n">
        <v>0</v>
      </c>
      <c r="R242" s="98">
        <f>Q242*H242</f>
        <v/>
      </c>
      <c r="S242" s="98" t="n">
        <v>0</v>
      </c>
      <c r="T242" s="98">
        <f>S242*H242</f>
        <v/>
      </c>
      <c r="AR242" s="1" t="inlineStr">
        <is>
          <t>4</t>
        </is>
      </c>
      <c r="AT242" s="1" t="inlineStr">
        <is>
          <t>K</t>
        </is>
      </c>
      <c r="AU242" s="1" t="inlineStr">
        <is>
          <t>2</t>
        </is>
      </c>
      <c r="AY242" s="1" t="inlineStr">
        <is>
          <t>ROZPOCET</t>
        </is>
      </c>
      <c r="BE242" s="31">
        <f>IF(N242="základná",J242,0)</f>
        <v/>
      </c>
      <c r="BF242" s="31">
        <f>IF(N242="znížená",J242,0)</f>
        <v/>
      </c>
      <c r="BG242" s="31">
        <f>IF(N242="zákl. prenesená",J242,0)</f>
        <v/>
      </c>
      <c r="BH242" s="31">
        <f>IF(N242="zníž. prenesená",J242,0)</f>
        <v/>
      </c>
      <c r="BI242" s="31">
        <f>IF(N242="nulová",J242,0)</f>
        <v/>
      </c>
      <c r="BJ242" s="1" t="inlineStr">
        <is>
          <t>2</t>
        </is>
      </c>
      <c r="BK242" s="31">
        <f>ROUND(I242*H242,2)</f>
        <v/>
      </c>
      <c r="BL242" s="1" t="inlineStr">
        <is>
          <t>4</t>
        </is>
      </c>
      <c r="BM242" s="1" t="inlineStr">
        <is>
          <t>-1550818807</t>
        </is>
      </c>
    </row>
    <row r="243">
      <c r="D243" s="79" t="inlineStr">
        <is>
          <t>VV</t>
        </is>
      </c>
      <c r="F243" s="80" t="inlineStr">
        <is>
          <t>6 šachiet + vsakovací objekt + 5 lomových bodov trasy podľa situácie = 12 bodov</t>
        </is>
      </c>
      <c r="H243" s="101" t="n">
        <v>12</v>
      </c>
      <c r="AT243" s="1" t="inlineStr">
        <is>
          <t>VV</t>
        </is>
      </c>
      <c r="AU243" s="1" t="inlineStr">
        <is>
          <t>2</t>
        </is>
      </c>
      <c r="AV243" s="2" t="inlineStr">
        <is>
          <t>2</t>
        </is>
      </c>
      <c r="AW243" s="2" t="inlineStr">
        <is>
          <t>True</t>
        </is>
      </c>
      <c r="AX243" s="2" t="inlineStr">
        <is>
          <t>1</t>
        </is>
      </c>
      <c r="AY243" s="1" t="inlineStr">
        <is>
          <t>ROZPOCET</t>
        </is>
      </c>
    </row>
    <row r="244" ht="22.8" customHeight="1">
      <c r="D244" s="67" t="inlineStr">
        <is>
          <t>D</t>
        </is>
      </c>
      <c r="E244" s="70" t="inlineStr">
        <is>
          <t>998</t>
        </is>
      </c>
      <c r="F244" s="70" t="inlineStr">
        <is>
          <t>Presun hmôt</t>
        </is>
      </c>
      <c r="J244" s="71">
        <f>BK244</f>
        <v/>
      </c>
      <c r="P244" s="98">
        <f>SUM(P245:P246)</f>
        <v/>
      </c>
      <c r="R244" s="98">
        <f>SUM(R245:R246)</f>
        <v/>
      </c>
      <c r="T244" s="98">
        <f>SUM(T245:T246)</f>
        <v/>
      </c>
      <c r="AR244" s="1" t="inlineStr">
        <is>
          <t>1</t>
        </is>
      </c>
      <c r="AT244" s="46" t="inlineStr">
        <is>
          <t>D</t>
        </is>
      </c>
      <c r="AU244" s="46" t="inlineStr">
        <is>
          <t>1</t>
        </is>
      </c>
      <c r="AY244" s="1" t="inlineStr">
        <is>
          <t>ROZPOCET</t>
        </is>
      </c>
      <c r="BK244" s="31">
        <f>SUM(BK245:BK246)</f>
        <v/>
      </c>
    </row>
    <row r="245" ht="24" customHeight="1">
      <c r="C245" s="72" t="inlineStr">
        <is>
          <t>40</t>
        </is>
      </c>
      <c r="D245" s="72" t="inlineStr">
        <is>
          <t>K</t>
        </is>
      </c>
      <c r="E245" s="73" t="inlineStr">
        <is>
          <t>998276101.S</t>
        </is>
      </c>
      <c r="F245" s="74" t="inlineStr">
        <is>
          <t>Presun hmôt pre rúrové vedenie z rúr z plastických hmôt v otvorenom výkope</t>
        </is>
      </c>
      <c r="G245" s="75" t="inlineStr">
        <is>
          <t>t</t>
        </is>
      </c>
      <c r="H245" s="100" t="n">
        <v>18.84</v>
      </c>
      <c r="I245" s="77" t="n">
        <v>45.73</v>
      </c>
      <c r="J245" s="77">
        <f>ROUND(I245*H245,2)</f>
        <v/>
      </c>
      <c r="K245" s="78" t="inlineStr">
        <is>
          <t>CENEKON 2026/02</t>
        </is>
      </c>
      <c r="N245" s="46" t="inlineStr">
        <is>
          <t>základná</t>
        </is>
      </c>
      <c r="O245" s="98" t="n">
        <v>0</v>
      </c>
      <c r="P245" s="98">
        <f>O245*H245</f>
        <v/>
      </c>
      <c r="Q245" s="98" t="n">
        <v>0</v>
      </c>
      <c r="R245" s="98">
        <f>Q245*H245</f>
        <v/>
      </c>
      <c r="S245" s="98" t="n">
        <v>0</v>
      </c>
      <c r="T245" s="98">
        <f>S245*H245</f>
        <v/>
      </c>
      <c r="AR245" s="1" t="inlineStr">
        <is>
          <t>4</t>
        </is>
      </c>
      <c r="AT245" s="1" t="inlineStr">
        <is>
          <t>K</t>
        </is>
      </c>
      <c r="AU245" s="1" t="inlineStr">
        <is>
          <t>2</t>
        </is>
      </c>
      <c r="AY245" s="1" t="inlineStr">
        <is>
          <t>ROZPOCET</t>
        </is>
      </c>
      <c r="BE245" s="31">
        <f>IF(N245="základná",J245,0)</f>
        <v/>
      </c>
      <c r="BF245" s="31">
        <f>IF(N245="znížená",J245,0)</f>
        <v/>
      </c>
      <c r="BG245" s="31">
        <f>IF(N245="zákl. prenesená",J245,0)</f>
        <v/>
      </c>
      <c r="BH245" s="31">
        <f>IF(N245="zníž. prenesená",J245,0)</f>
        <v/>
      </c>
      <c r="BI245" s="31">
        <f>IF(N245="nulová",J245,0)</f>
        <v/>
      </c>
      <c r="BJ245" s="1" t="inlineStr">
        <is>
          <t>2</t>
        </is>
      </c>
      <c r="BK245" s="31">
        <f>ROUND(I245*H245,2)</f>
        <v/>
      </c>
      <c r="BL245" s="1" t="inlineStr">
        <is>
          <t>4</t>
        </is>
      </c>
      <c r="BM245" s="1" t="inlineStr">
        <is>
          <t>-295948820</t>
        </is>
      </c>
    </row>
    <row r="246">
      <c r="D246" s="79" t="inlineStr">
        <is>
          <t>VV</t>
        </is>
      </c>
      <c r="F246" s="80" t="inlineStr">
        <is>
          <t>súčet hmotností položiek oddielu 8 Rúrové vedenie podľa katalógu CENEKON = 18.84 t</t>
        </is>
      </c>
      <c r="H246" s="101" t="n">
        <v>18.84</v>
      </c>
      <c r="AT246" s="1" t="inlineStr">
        <is>
          <t>VV</t>
        </is>
      </c>
      <c r="AU246" s="1" t="inlineStr">
        <is>
          <t>2</t>
        </is>
      </c>
      <c r="AV246" s="2" t="inlineStr">
        <is>
          <t>2</t>
        </is>
      </c>
      <c r="AW246" s="2" t="inlineStr">
        <is>
          <t>True</t>
        </is>
      </c>
      <c r="AX246" s="2" t="inlineStr">
        <is>
          <t>1</t>
        </is>
      </c>
      <c r="AY246" s="1" t="inlineStr">
        <is>
          <t>ROZPOCET</t>
        </is>
      </c>
    </row>
    <row r="247" ht="25.92" customHeight="1">
      <c r="D247" s="67" t="inlineStr">
        <is>
          <t>D</t>
        </is>
      </c>
      <c r="E247" s="68" t="inlineStr">
        <is>
          <t>PSV</t>
        </is>
      </c>
      <c r="F247" s="68" t="inlineStr">
        <is>
          <t>Práce a dodávky PSV</t>
        </is>
      </c>
      <c r="J247" s="69">
        <f>BK247</f>
        <v/>
      </c>
      <c r="P247" s="98">
        <f>P248</f>
        <v/>
      </c>
      <c r="R247" s="98">
        <f>R248</f>
        <v/>
      </c>
      <c r="T247" s="98">
        <f>T248</f>
        <v/>
      </c>
      <c r="AR247" s="1" t="inlineStr">
        <is>
          <t>2</t>
        </is>
      </c>
      <c r="AT247" s="46" t="inlineStr">
        <is>
          <t>D</t>
        </is>
      </c>
      <c r="AU247" s="46" t="inlineStr">
        <is>
          <t>0</t>
        </is>
      </c>
      <c r="AY247" s="1" t="inlineStr">
        <is>
          <t>ROZPOCET</t>
        </is>
      </c>
      <c r="BK247" s="31">
        <f>BK248</f>
        <v/>
      </c>
    </row>
    <row r="248" ht="22.8" customHeight="1">
      <c r="D248" s="67" t="inlineStr">
        <is>
          <t>D</t>
        </is>
      </c>
      <c r="E248" s="70" t="inlineStr">
        <is>
          <t>721</t>
        </is>
      </c>
      <c r="F248" s="70" t="inlineStr">
        <is>
          <t>Zdravotechnika - vnútorná kanalizácia</t>
        </is>
      </c>
      <c r="J248" s="71">
        <f>BK248</f>
        <v/>
      </c>
      <c r="P248" s="98">
        <f>SUM(P249:P252)</f>
        <v/>
      </c>
      <c r="R248" s="98">
        <f>SUM(R249:R252)</f>
        <v/>
      </c>
      <c r="T248" s="98">
        <f>SUM(T249:T252)</f>
        <v/>
      </c>
      <c r="AR248" s="1" t="inlineStr">
        <is>
          <t>2</t>
        </is>
      </c>
      <c r="AT248" s="46" t="inlineStr">
        <is>
          <t>D</t>
        </is>
      </c>
      <c r="AU248" s="46" t="inlineStr">
        <is>
          <t>1</t>
        </is>
      </c>
      <c r="AY248" s="1" t="inlineStr">
        <is>
          <t>ROZPOCET</t>
        </is>
      </c>
      <c r="BK248" s="31">
        <f>SUM(BK249:BK252)</f>
        <v/>
      </c>
    </row>
    <row r="249" ht="36" customHeight="1">
      <c r="C249" s="72" t="inlineStr">
        <is>
          <t>41</t>
        </is>
      </c>
      <c r="D249" s="72" t="inlineStr">
        <is>
          <t>K</t>
        </is>
      </c>
      <c r="E249" s="73" t="inlineStr">
        <is>
          <t>721242130.S</t>
        </is>
      </c>
      <c r="F249" s="74" t="inlineStr">
        <is>
          <t>Montáž lapača strešných splavenín plastového s kĺbom, lapacím košom a zápachovou uzávierkou DN 110/125</t>
        </is>
      </c>
      <c r="G249" s="75" t="inlineStr">
        <is>
          <t>ks</t>
        </is>
      </c>
      <c r="H249" s="100" t="n">
        <v>9</v>
      </c>
      <c r="I249" s="77" t="n">
        <v>17.43</v>
      </c>
      <c r="J249" s="77">
        <f>ROUND(I249*H249,2)</f>
        <v/>
      </c>
      <c r="K249" s="78" t="inlineStr">
        <is>
          <t>CENEKON 2026/02</t>
        </is>
      </c>
      <c r="N249" s="46" t="inlineStr">
        <is>
          <t>základná</t>
        </is>
      </c>
      <c r="O249" s="98" t="n">
        <v>0</v>
      </c>
      <c r="P249" s="98">
        <f>O249*H249</f>
        <v/>
      </c>
      <c r="Q249" s="98" t="n">
        <v>0</v>
      </c>
      <c r="R249" s="98">
        <f>Q249*H249</f>
        <v/>
      </c>
      <c r="S249" s="98" t="n">
        <v>0</v>
      </c>
      <c r="T249" s="98">
        <f>S249*H249</f>
        <v/>
      </c>
      <c r="AR249" s="1" t="inlineStr">
        <is>
          <t>16</t>
        </is>
      </c>
      <c r="AT249" s="1" t="inlineStr">
        <is>
          <t>K</t>
        </is>
      </c>
      <c r="AU249" s="1" t="inlineStr">
        <is>
          <t>2</t>
        </is>
      </c>
      <c r="AY249" s="1" t="inlineStr">
        <is>
          <t>ROZPOCET</t>
        </is>
      </c>
      <c r="BE249" s="31">
        <f>IF(N249="základná",J249,0)</f>
        <v/>
      </c>
      <c r="BF249" s="31">
        <f>IF(N249="znížená",J249,0)</f>
        <v/>
      </c>
      <c r="BG249" s="31">
        <f>IF(N249="zákl. prenesená",J249,0)</f>
        <v/>
      </c>
      <c r="BH249" s="31">
        <f>IF(N249="zníž. prenesená",J249,0)</f>
        <v/>
      </c>
      <c r="BI249" s="31">
        <f>IF(N249="nulová",J249,0)</f>
        <v/>
      </c>
      <c r="BJ249" s="1" t="inlineStr">
        <is>
          <t>2</t>
        </is>
      </c>
      <c r="BK249" s="31">
        <f>ROUND(I249*H249,2)</f>
        <v/>
      </c>
      <c r="BL249" s="1" t="inlineStr">
        <is>
          <t>16</t>
        </is>
      </c>
      <c r="BM249" s="1" t="inlineStr">
        <is>
          <t>-1193132005</t>
        </is>
      </c>
    </row>
    <row r="250">
      <c r="D250" s="79" t="inlineStr">
        <is>
          <t>VV</t>
        </is>
      </c>
      <c r="F250" s="80" t="inlineStr">
        <is>
          <t>9 dažďových zvodov, na päte každého zvodu jeden lapač pred zaústením do dažďovej kanalizácie</t>
        </is>
      </c>
      <c r="H250" s="101" t="n">
        <v>9</v>
      </c>
      <c r="AT250" s="1" t="inlineStr">
        <is>
          <t>VV</t>
        </is>
      </c>
      <c r="AU250" s="1" t="inlineStr">
        <is>
          <t>2</t>
        </is>
      </c>
      <c r="AV250" s="2" t="inlineStr">
        <is>
          <t>2</t>
        </is>
      </c>
      <c r="AW250" s="2" t="inlineStr">
        <is>
          <t>True</t>
        </is>
      </c>
      <c r="AX250" s="2" t="inlineStr">
        <is>
          <t>1</t>
        </is>
      </c>
      <c r="AY250" s="1" t="inlineStr">
        <is>
          <t>ROZPOCET</t>
        </is>
      </c>
    </row>
    <row r="251" ht="24" customHeight="1">
      <c r="C251" s="82" t="inlineStr">
        <is>
          <t>42</t>
        </is>
      </c>
      <c r="D251" s="82" t="inlineStr">
        <is>
          <t>M</t>
        </is>
      </c>
      <c r="E251" s="83" t="inlineStr">
        <is>
          <t>286630055700.S</t>
        </is>
      </c>
      <c r="F251" s="84" t="inlineStr">
        <is>
          <t>Univerzálny lapač strešných splavenín DN 125, PP, priamy</t>
        </is>
      </c>
      <c r="G251" s="85" t="inlineStr">
        <is>
          <t>ks</t>
        </is>
      </c>
      <c r="H251" s="102" t="n">
        <v>9</v>
      </c>
      <c r="I251" s="87" t="n">
        <v>22.63</v>
      </c>
      <c r="J251" s="87">
        <f>ROUND(I251*H251,2)</f>
        <v/>
      </c>
      <c r="K251" s="88" t="inlineStr">
        <is>
          <t>CENEKON 2026/02</t>
        </is>
      </c>
      <c r="N251" s="46" t="inlineStr">
        <is>
          <t>základná</t>
        </is>
      </c>
      <c r="O251" s="98" t="n">
        <v>0</v>
      </c>
      <c r="P251" s="98">
        <f>O251*H251</f>
        <v/>
      </c>
      <c r="Q251" s="98" t="n">
        <v>0.001</v>
      </c>
      <c r="R251" s="98">
        <f>Q251*H251</f>
        <v/>
      </c>
      <c r="S251" s="98" t="n">
        <v>0</v>
      </c>
      <c r="T251" s="98">
        <f>S251*H251</f>
        <v/>
      </c>
      <c r="AR251" s="1" t="inlineStr">
        <is>
          <t>32</t>
        </is>
      </c>
      <c r="AT251" s="1" t="inlineStr">
        <is>
          <t>M</t>
        </is>
      </c>
      <c r="AU251" s="1" t="inlineStr">
        <is>
          <t>2</t>
        </is>
      </c>
      <c r="AY251" s="1" t="inlineStr">
        <is>
          <t>ROZPOCET</t>
        </is>
      </c>
      <c r="BE251" s="31">
        <f>IF(N251="základná",J251,0)</f>
        <v/>
      </c>
      <c r="BF251" s="31">
        <f>IF(N251="znížená",J251,0)</f>
        <v/>
      </c>
      <c r="BG251" s="31">
        <f>IF(N251="zákl. prenesená",J251,0)</f>
        <v/>
      </c>
      <c r="BH251" s="31">
        <f>IF(N251="zníž. prenesená",J251,0)</f>
        <v/>
      </c>
      <c r="BI251" s="31">
        <f>IF(N251="nulová",J251,0)</f>
        <v/>
      </c>
      <c r="BJ251" s="1" t="inlineStr">
        <is>
          <t>2</t>
        </is>
      </c>
      <c r="BK251" s="31">
        <f>ROUND(I251*H251,2)</f>
        <v/>
      </c>
      <c r="BL251" s="1" t="inlineStr">
        <is>
          <t>16</t>
        </is>
      </c>
      <c r="BM251" s="1" t="inlineStr">
        <is>
          <t>-1908192509</t>
        </is>
      </c>
    </row>
    <row r="252">
      <c r="D252" s="79" t="inlineStr">
        <is>
          <t>VV</t>
        </is>
      </c>
      <c r="F252" s="80" t="inlineStr">
        <is>
          <t>dodávka k montáži, množstvo prevzaté z montážnej položky: 9 ks</t>
        </is>
      </c>
      <c r="H252" s="101" t="n">
        <v>9</v>
      </c>
      <c r="AT252" s="1" t="inlineStr">
        <is>
          <t>VV</t>
        </is>
      </c>
      <c r="AU252" s="1" t="inlineStr">
        <is>
          <t>2</t>
        </is>
      </c>
      <c r="AV252" s="2" t="inlineStr">
        <is>
          <t>2</t>
        </is>
      </c>
      <c r="AW252" s="2" t="inlineStr">
        <is>
          <t>True</t>
        </is>
      </c>
      <c r="AX252" s="2" t="inlineStr">
        <is>
          <t>1</t>
        </is>
      </c>
      <c r="AY252" s="1" t="inlineStr">
        <is>
          <t>ROZPOCET</t>
        </is>
      </c>
    </row>
    <row r="253" ht="25.92" customHeight="1">
      <c r="D253" s="67" t="inlineStr">
        <is>
          <t>D</t>
        </is>
      </c>
      <c r="E253" s="68" t="inlineStr">
        <is>
          <t>M</t>
        </is>
      </c>
      <c r="F253" s="68" t="inlineStr">
        <is>
          <t>Práce a dodávky M</t>
        </is>
      </c>
      <c r="J253" s="69">
        <f>BK253</f>
        <v/>
      </c>
      <c r="P253" s="98">
        <f>P254</f>
        <v/>
      </c>
      <c r="R253" s="98">
        <f>R254</f>
        <v/>
      </c>
      <c r="T253" s="98">
        <f>T254</f>
        <v/>
      </c>
      <c r="AR253" s="1" t="inlineStr">
        <is>
          <t>3</t>
        </is>
      </c>
      <c r="AT253" s="46" t="inlineStr">
        <is>
          <t>D</t>
        </is>
      </c>
      <c r="AU253" s="46" t="inlineStr">
        <is>
          <t>0</t>
        </is>
      </c>
      <c r="AY253" s="1" t="inlineStr">
        <is>
          <t>ROZPOCET</t>
        </is>
      </c>
      <c r="BK253" s="31">
        <f>BK254</f>
        <v/>
      </c>
    </row>
    <row r="254" ht="22.8" customHeight="1">
      <c r="D254" s="67" t="inlineStr">
        <is>
          <t>D</t>
        </is>
      </c>
      <c r="E254" s="70" t="inlineStr">
        <is>
          <t>23-M</t>
        </is>
      </c>
      <c r="F254" s="70" t="inlineStr">
        <is>
          <t>Montáže potrubia</t>
        </is>
      </c>
      <c r="J254" s="71">
        <f>BK254</f>
        <v/>
      </c>
      <c r="P254" s="98">
        <f>SUM(P255:P258)</f>
        <v/>
      </c>
      <c r="R254" s="98">
        <f>SUM(R255:R258)</f>
        <v/>
      </c>
      <c r="T254" s="98">
        <f>SUM(T255:T258)</f>
        <v/>
      </c>
      <c r="AR254" s="1" t="inlineStr">
        <is>
          <t>3</t>
        </is>
      </c>
      <c r="AT254" s="46" t="inlineStr">
        <is>
          <t>D</t>
        </is>
      </c>
      <c r="AU254" s="46" t="inlineStr">
        <is>
          <t>1</t>
        </is>
      </c>
      <c r="AY254" s="1" t="inlineStr">
        <is>
          <t>ROZPOCET</t>
        </is>
      </c>
      <c r="BK254" s="31">
        <f>SUM(BK255:BK258)</f>
        <v/>
      </c>
    </row>
    <row r="255" ht="24" customHeight="1">
      <c r="C255" s="72" t="inlineStr">
        <is>
          <t>43</t>
        </is>
      </c>
      <c r="D255" s="72" t="inlineStr">
        <is>
          <t>K</t>
        </is>
      </c>
      <c r="E255" s="73" t="inlineStr">
        <is>
          <t>230170013.S</t>
        </is>
      </c>
      <c r="F255" s="74" t="inlineStr">
        <is>
          <t>Skúška tesnosti potrubia podľa STN 13 0020, DN 100 - 125</t>
        </is>
      </c>
      <c r="G255" s="75" t="inlineStr">
        <is>
          <t>m</t>
        </is>
      </c>
      <c r="H255" s="100" t="n">
        <v>98</v>
      </c>
      <c r="I255" s="77" t="n">
        <v>1.3</v>
      </c>
      <c r="J255" s="77">
        <f>ROUND(I255*H255,2)</f>
        <v/>
      </c>
      <c r="K255" s="78" t="inlineStr">
        <is>
          <t>CENEKON 2026/02</t>
        </is>
      </c>
      <c r="N255" s="46" t="inlineStr">
        <is>
          <t>základná</t>
        </is>
      </c>
      <c r="O255" s="98" t="n">
        <v>0</v>
      </c>
      <c r="P255" s="98">
        <f>O255*H255</f>
        <v/>
      </c>
      <c r="Q255" s="98" t="n">
        <v>0</v>
      </c>
      <c r="R255" s="98">
        <f>Q255*H255</f>
        <v/>
      </c>
      <c r="S255" s="98" t="n">
        <v>0</v>
      </c>
      <c r="T255" s="98">
        <f>S255*H255</f>
        <v/>
      </c>
      <c r="AR255" s="1" t="inlineStr">
        <is>
          <t>64</t>
        </is>
      </c>
      <c r="AT255" s="1" t="inlineStr">
        <is>
          <t>K</t>
        </is>
      </c>
      <c r="AU255" s="1" t="inlineStr">
        <is>
          <t>2</t>
        </is>
      </c>
      <c r="AY255" s="1" t="inlineStr">
        <is>
          <t>ROZPOCET</t>
        </is>
      </c>
      <c r="BE255" s="31">
        <f>IF(N255="základná",J255,0)</f>
        <v/>
      </c>
      <c r="BF255" s="31">
        <f>IF(N255="znížená",J255,0)</f>
        <v/>
      </c>
      <c r="BG255" s="31">
        <f>IF(N255="zákl. prenesená",J255,0)</f>
        <v/>
      </c>
      <c r="BH255" s="31">
        <f>IF(N255="zníž. prenesená",J255,0)</f>
        <v/>
      </c>
      <c r="BI255" s="31">
        <f>IF(N255="nulová",J255,0)</f>
        <v/>
      </c>
      <c r="BJ255" s="1" t="inlineStr">
        <is>
          <t>2</t>
        </is>
      </c>
      <c r="BK255" s="31">
        <f>ROUND(I255*H255,2)</f>
        <v/>
      </c>
      <c r="BL255" s="1" t="inlineStr">
        <is>
          <t>64</t>
        </is>
      </c>
      <c r="BM255" s="1" t="inlineStr">
        <is>
          <t>1816886470</t>
        </is>
      </c>
    </row>
    <row r="256">
      <c r="D256" s="79" t="inlineStr">
        <is>
          <t>VV</t>
        </is>
      </c>
      <c r="F256" s="80" t="inlineStr">
        <is>
          <t>dĺžka potrubia DN 125 podľa DK-TS str. 2 = 98,00</t>
        </is>
      </c>
      <c r="H256" s="101" t="n">
        <v>98</v>
      </c>
      <c r="AT256" s="1" t="inlineStr">
        <is>
          <t>VV</t>
        </is>
      </c>
      <c r="AU256" s="1" t="inlineStr">
        <is>
          <t>2</t>
        </is>
      </c>
      <c r="AV256" s="2" t="inlineStr">
        <is>
          <t>2</t>
        </is>
      </c>
      <c r="AW256" s="2" t="inlineStr">
        <is>
          <t>True</t>
        </is>
      </c>
      <c r="AX256" s="2" t="inlineStr">
        <is>
          <t>1</t>
        </is>
      </c>
      <c r="AY256" s="1" t="inlineStr">
        <is>
          <t>ROZPOCET</t>
        </is>
      </c>
    </row>
    <row r="257" ht="24" customHeight="1">
      <c r="C257" s="72" t="inlineStr">
        <is>
          <t>44</t>
        </is>
      </c>
      <c r="D257" s="72" t="inlineStr">
        <is>
          <t>K</t>
        </is>
      </c>
      <c r="E257" s="73" t="inlineStr">
        <is>
          <t>230170014.S</t>
        </is>
      </c>
      <c r="F257" s="74" t="inlineStr">
        <is>
          <t>Skúška tesnosti potrubia podľa STN 13 0020, DN 150 - 200</t>
        </is>
      </c>
      <c r="G257" s="75" t="inlineStr">
        <is>
          <t>m</t>
        </is>
      </c>
      <c r="H257" s="100" t="n">
        <v>72</v>
      </c>
      <c r="I257" s="77" t="n">
        <v>2.03</v>
      </c>
      <c r="J257" s="77">
        <f>ROUND(I257*H257,2)</f>
        <v/>
      </c>
      <c r="K257" s="78" t="inlineStr">
        <is>
          <t>CENEKON 2026/02</t>
        </is>
      </c>
      <c r="N257" s="46" t="inlineStr">
        <is>
          <t>základná</t>
        </is>
      </c>
      <c r="O257" s="98" t="n">
        <v>0</v>
      </c>
      <c r="P257" s="98">
        <f>O257*H257</f>
        <v/>
      </c>
      <c r="Q257" s="98" t="n">
        <v>0</v>
      </c>
      <c r="R257" s="98">
        <f>Q257*H257</f>
        <v/>
      </c>
      <c r="S257" s="98" t="n">
        <v>0</v>
      </c>
      <c r="T257" s="98">
        <f>S257*H257</f>
        <v/>
      </c>
      <c r="AR257" s="1" t="inlineStr">
        <is>
          <t>64</t>
        </is>
      </c>
      <c r="AT257" s="1" t="inlineStr">
        <is>
          <t>K</t>
        </is>
      </c>
      <c r="AU257" s="1" t="inlineStr">
        <is>
          <t>2</t>
        </is>
      </c>
      <c r="AY257" s="1" t="inlineStr">
        <is>
          <t>ROZPOCET</t>
        </is>
      </c>
      <c r="BE257" s="31">
        <f>IF(N257="základná",J257,0)</f>
        <v/>
      </c>
      <c r="BF257" s="31">
        <f>IF(N257="znížená",J257,0)</f>
        <v/>
      </c>
      <c r="BG257" s="31">
        <f>IF(N257="zákl. prenesená",J257,0)</f>
        <v/>
      </c>
      <c r="BH257" s="31">
        <f>IF(N257="zníž. prenesená",J257,0)</f>
        <v/>
      </c>
      <c r="BI257" s="31">
        <f>IF(N257="nulová",J257,0)</f>
        <v/>
      </c>
      <c r="BJ257" s="1" t="inlineStr">
        <is>
          <t>2</t>
        </is>
      </c>
      <c r="BK257" s="31">
        <f>ROUND(I257*H257,2)</f>
        <v/>
      </c>
      <c r="BL257" s="1" t="inlineStr">
        <is>
          <t>64</t>
        </is>
      </c>
      <c r="BM257" s="1" t="inlineStr">
        <is>
          <t>1433761538</t>
        </is>
      </c>
    </row>
    <row r="258">
      <c r="D258" s="79" t="inlineStr">
        <is>
          <t>VV</t>
        </is>
      </c>
      <c r="F258" s="80" t="inlineStr">
        <is>
          <t>DN 150: 68,00 + DN 200: 4,00 = 72,00</t>
        </is>
      </c>
      <c r="H258" s="101" t="n">
        <v>72</v>
      </c>
      <c r="AT258" s="1" t="inlineStr">
        <is>
          <t>VV</t>
        </is>
      </c>
      <c r="AU258" s="1" t="inlineStr">
        <is>
          <t>2</t>
        </is>
      </c>
      <c r="AV258" s="2" t="inlineStr">
        <is>
          <t>2</t>
        </is>
      </c>
      <c r="AW258" s="2" t="inlineStr">
        <is>
          <t>True</t>
        </is>
      </c>
      <c r="AX258" s="2" t="inlineStr">
        <is>
          <t>1</t>
        </is>
      </c>
      <c r="AY258" s="1" t="inlineStr">
        <is>
          <t>ROZPOCET</t>
        </is>
      </c>
    </row>
  </sheetData>
  <mergeCells count="9">
    <mergeCell ref="E18:H18"/>
    <mergeCell ref="E116:H116"/>
    <mergeCell ref="E9:H9"/>
    <mergeCell ref="E118:H118"/>
    <mergeCell ref="L2:V2"/>
    <mergeCell ref="E85:H85"/>
    <mergeCell ref="E7:H7"/>
    <mergeCell ref="E87:H87"/>
    <mergeCell ref="E27:H27"/>
  </mergeCells>
  <pageMargins left="0.75" right="0.75" top="1" bottom="1" header="0.5" footer="0.5"/>
  <pageSetup orientation="portrait" paperSize="9" fitToHeight="100"/>
</worksheet>
</file>

<file path=xl/worksheets/sheet8.xml><?xml version="1.0" encoding="utf-8"?>
<worksheet xmlns="http://schemas.openxmlformats.org/spreadsheetml/2006/main">
  <sheetPr>
    <outlinePr summaryBelow="1" summaryRight="1"/>
    <pageSetUpPr/>
  </sheetPr>
  <dimension ref="A1:BM187"/>
  <sheetViews>
    <sheetView showGridLines="0" workbookViewId="0">
      <selection activeCell="A1" sqref="A1"/>
    </sheetView>
  </sheetViews>
  <sheetFormatPr baseColWidth="8" defaultRowHeight="15"/>
  <cols>
    <col width="8.33" customWidth="1" min="1" max="1"/>
    <col width="1.17" customWidth="1" min="2" max="2"/>
    <col width="4.16" customWidth="1" min="3" max="3"/>
    <col width="4.33" customWidth="1" min="4" max="4"/>
    <col width="17.16" customWidth="1" min="5" max="5"/>
    <col width="50.83" customWidth="1" min="6" max="6"/>
    <col width="7.5" customWidth="1" min="7" max="7"/>
    <col width="14" customWidth="1" min="8" max="8"/>
    <col width="15.83" customWidth="1" min="9" max="9"/>
    <col width="22.33" customWidth="1" min="10" max="10"/>
    <col hidden="1" width="22.33" customWidth="1" min="11" max="11"/>
    <col width="9.33" customWidth="1" min="12" max="12"/>
    <col hidden="1" width="10.83" customWidth="1" min="13" max="13"/>
    <col hidden="1" width="9.33" customWidth="1" min="14" max="14"/>
    <col hidden="1" width="14.17" customWidth="1" min="15" max="15"/>
    <col hidden="1" width="14.17" customWidth="1" min="16" max="16"/>
    <col hidden="1" width="14.17" customWidth="1" min="17" max="17"/>
    <col hidden="1" width="14.17" customWidth="1" min="18" max="18"/>
    <col hidden="1" width="14.17" customWidth="1" min="19" max="19"/>
    <col hidden="1" width="14.17" customWidth="1" min="20" max="20"/>
    <col hidden="1" width="16.33" customWidth="1" min="21" max="21"/>
    <col hidden="1" width="9.33" customWidth="1" min="44" max="44"/>
    <col hidden="1" width="9.33" customWidth="1" min="45" max="45"/>
    <col hidden="1" width="9.33" customWidth="1" min="46" max="46"/>
    <col hidden="1" width="9.33" customWidth="1" min="47" max="47"/>
    <col hidden="1" width="9.33" customWidth="1" min="48" max="48"/>
    <col hidden="1" width="9.33" customWidth="1" min="49" max="49"/>
    <col hidden="1" width="9.33" customWidth="1" min="50" max="50"/>
    <col hidden="1" width="9.33" customWidth="1" min="51" max="51"/>
    <col hidden="1" width="9.33" customWidth="1" min="52" max="52"/>
    <col hidden="1" width="9.33" customWidth="1" min="53" max="53"/>
    <col hidden="1" width="9.33" customWidth="1" min="54" max="54"/>
    <col hidden="1" width="9.33" customWidth="1" min="55" max="55"/>
    <col hidden="1" width="9.33" customWidth="1" min="56" max="56"/>
    <col hidden="1" width="9.33" customWidth="1" min="57" max="57"/>
    <col hidden="1" width="9.33" customWidth="1" min="58" max="58"/>
    <col hidden="1" width="9.33" customWidth="1" min="59" max="59"/>
    <col hidden="1" width="9.33" customWidth="1" min="60" max="60"/>
    <col hidden="1" width="9.33" customWidth="1" min="61" max="61"/>
    <col hidden="1" width="9.33" customWidth="1" min="62" max="62"/>
    <col hidden="1" width="9.33" customWidth="1" min="63" max="63"/>
    <col hidden="1" width="9.33" customWidth="1" min="64" max="64"/>
    <col hidden="1" width="9.33" customWidth="1" min="65" max="65"/>
  </cols>
  <sheetData>
    <row r="1"/>
    <row r="2">
      <c r="AT2" s="1" t="inlineStr">
        <is>
          <t>{1485c712-5501-4067-992c-2f146ffe4367}</t>
        </is>
      </c>
    </row>
    <row r="3">
      <c r="AT3" s="1" t="inlineStr">
        <is>
          <t>1</t>
        </is>
      </c>
    </row>
    <row r="4" ht="24.96" customHeight="1">
      <c r="D4" s="3" t="inlineStr">
        <is>
          <t>KRYCÍ LIST SÚPISU PRÁC</t>
        </is>
      </c>
      <c r="M4" s="1" t="inlineStr">
        <is>
          <t>v ---  nižšie sa nachádzajú doplnkové a pomocné údaje k zostavám  --- v</t>
        </is>
      </c>
      <c r="AT4" s="1" t="inlineStr">
        <is>
          <t>False</t>
        </is>
      </c>
    </row>
    <row r="5"/>
    <row r="6">
      <c r="D6" s="1" t="inlineStr">
        <is>
          <t>Stavba:</t>
        </is>
      </c>
    </row>
    <row r="7" ht="26.25" customHeight="1">
      <c r="E7" s="35">
        <f>'Rekapitulácia stavby'!K6</f>
        <v/>
      </c>
    </row>
    <row r="8">
      <c r="D8" s="1" t="inlineStr">
        <is>
          <t>Objekt:</t>
        </is>
      </c>
    </row>
    <row r="9" ht="16.5" customHeight="1">
      <c r="E9" s="5" t="inlineStr">
        <is>
          <t>SO 06 - Požiarna ochrana</t>
        </is>
      </c>
    </row>
    <row r="10"/>
    <row r="11">
      <c r="D11" s="1" t="inlineStr">
        <is>
          <t>KSO:</t>
        </is>
      </c>
      <c r="I11" s="1" t="inlineStr">
        <is>
          <t>CC-SK:</t>
        </is>
      </c>
    </row>
    <row r="12">
      <c r="D12" s="1" t="inlineStr">
        <is>
          <t>Miesto:</t>
        </is>
      </c>
      <c r="F12" s="1" t="inlineStr">
        <is>
          <t>Trnavský kraj</t>
        </is>
      </c>
      <c r="I12" s="1" t="inlineStr">
        <is>
          <t>Dátum:</t>
        </is>
      </c>
      <c r="J12" s="94">
        <f>'Rekapitulácia stavby'!AN8</f>
        <v/>
      </c>
    </row>
    <row r="13"/>
    <row r="14">
      <c r="D14" s="1" t="inlineStr">
        <is>
          <t>Zadávateľ:</t>
        </is>
      </c>
      <c r="I14" s="1" t="inlineStr">
        <is>
          <t>IČO:</t>
        </is>
      </c>
    </row>
    <row r="15">
      <c r="E15" s="1" t="inlineStr">
        <is>
          <t>Anonymizované</t>
        </is>
      </c>
      <c r="I15" s="1" t="inlineStr">
        <is>
          <t>IČ DPH:</t>
        </is>
      </c>
      <c r="J15" s="1" t="n"/>
    </row>
    <row r="16"/>
    <row r="17">
      <c r="D17" s="1" t="inlineStr">
        <is>
          <t>Zhotoviteľ:</t>
        </is>
      </c>
      <c r="I17" s="1" t="inlineStr">
        <is>
          <t>IČO:</t>
        </is>
      </c>
      <c r="J17" s="1">
        <f>IF('Rekapitulácia stavby'!AN13="","",'Rekapitulácia stavby'!AN13)</f>
        <v/>
      </c>
    </row>
    <row r="18">
      <c r="E18" s="1">
        <f>IF('Rekapitulácia stavby'!E14="","",'Rekapitulácia stavby'!E14)</f>
        <v/>
      </c>
      <c r="I18" s="1" t="inlineStr">
        <is>
          <t>IČ DPH:</t>
        </is>
      </c>
      <c r="J18" s="1">
        <f>IF('Rekapitulácia stavby'!AN14="","",'Rekapitulácia stavby'!AN14)</f>
        <v/>
      </c>
    </row>
    <row r="19"/>
    <row r="20">
      <c r="D20" s="1" t="inlineStr">
        <is>
          <t>Projektant:</t>
        </is>
      </c>
      <c r="I20" s="1" t="inlineStr">
        <is>
          <t>IČO:</t>
        </is>
      </c>
    </row>
    <row r="21">
      <c r="E21" s="1" t="inlineStr">
        <is>
          <t xml:space="preserve"> </t>
        </is>
      </c>
      <c r="I21" s="1" t="inlineStr">
        <is>
          <t>IČ DPH:</t>
        </is>
      </c>
    </row>
    <row r="22"/>
    <row r="23">
      <c r="D23" s="1" t="inlineStr">
        <is>
          <t>Spracovateľ:</t>
        </is>
      </c>
      <c r="I23" s="1" t="inlineStr">
        <is>
          <t>IČO:</t>
        </is>
      </c>
    </row>
    <row r="24">
      <c r="E24" s="1" t="inlineStr">
        <is>
          <t xml:space="preserve"> </t>
        </is>
      </c>
      <c r="I24" s="1" t="inlineStr">
        <is>
          <t>IČ DPH:</t>
        </is>
      </c>
    </row>
    <row r="25"/>
    <row r="26">
      <c r="D26" s="1" t="inlineStr">
        <is>
          <t>Poznámka:</t>
        </is>
      </c>
    </row>
    <row r="27" ht="409" customHeight="1">
      <c r="E27" s="6" t="inlineStr">
        <is>
          <t>Požiarna odolnosť konštrukcií, požiarne pásy v zateplení a požiarne uzávery dverí sú súčasťou stavebnej časti, ktorú spracováva objednávateľ; v tomto súpise nie sú, aby sa nezapočítali dvakrát.
Hydrantové navijáky sú vykázané v súpise zdravotechniky, požiarne klapky vzduchotechnika nevyžaduje (prierez potrubia je menší ako 0,04 m2).
Úplné znenie poznámok je na liste Poznámky k rozpočtu.
S čím počítame (predpoklady, ktoré si môžete upraviť jedným číslom; druhá varianta je pri každom uvedená):
P-1: Zariaďovacie predmety sú ocenené v bežnom katalógovom štandarde; presný typ určuje podľa technickej správy investor. Vyšší štandard vybavenia by cenu zariaďovacích predmetov zvýšil rádovo o jednotky percent. Presnú cenu určí až výber konkrétnych výrobkov objednávateľom.
P-2: Vsakovací objekt je ocenený v rozmeroch podľa výkresu 003, hoci technická správa ich označuje za informatívne (chýba hydrogeologický prieskum). Úprava objemu vsakovacích blokov po hydrogeologickom prieskume je druhá varianta; cena sa mení úmerne počtu blokov, jeden blok je 57,76 EUR.
P-3: Vykurovanie je spracované znovu z projektovej dokumentácie; pracovný výkaz výmer objednávateľa slúžil len ako kontrola rozsahu. Nadviazanie na pracovný výkaz objednávateľa je možné na vyžiadanie, bez zmeny ceny.
P-4: Súpis je dodaný vo formáte KROS Export Komplet 2.0 na import do CENKROSu; práce a služby sú vedené ako typ K, materiály a výrobky ako typ M. Slepé výkazy výmer bez cien boli dodané s predchádzajúcou verziou rozpočtu a platia bez zmeny.
P-5: Technológia výťahu nie je v rozsahu; elektro obsahuje prívod a rozvádzač RV. Doplnenie technológie výťahu je druhá varianta; ocení sa po dodaní ponuky výrobcu. Cenu určí ponuka výrobcu výťahu.
P-6: Búracie práce a demontáže jestvujúcich rozvodov sú súčasťou stavebnej časti, ktorú spracováva objednávateľ. Doplnenie demontáží profesií je druhá varianta; ocení sa po dodaní výkresu jestvujúceho stavu. Cenu určí rozsah podľa výkresu jestvujúceho stavu.
P-7: Odvodnenie plochej strechy je vonkajšími žľabmi a zvodovými rúrami podľa legendy výkresu strechy; klampiarske práce sú súčasťou stavebnej časti a dažďová kanalizácia na ne nadväzuje deviatimi prípojmi v zemi. Variant s vnútornými strešnými vtokmi je vyčíslený pri rozpore R-3 (+4 924 EUR).
P-8: Skládka pre prebytočný výkopok je uvažovaná do 10 km; skutočnú vzdialenosť určí zhotoviteľ. Vzdialenejšia skládka je druhá varianta; každý ďalší kilometer je 0,55 EUR na tonu.
P-9: Vetracie hlavice vzduchotechniky sú uvažované 0,50 m nad strechou; výkres výšku nekótuje. Vyššie vyvedenie hlavíc nad strechu by súpis zvýšilo do 100 EUR.
P-10: Dimenzie medených rozvodov vykurovania nie sú v dokumentácii uvedené; uvažované D 22 mm od hydraulického modulu k rozdeľovaču a D 15 mm k rebríkovým telesám. Jednotná dimenzia D 22 mm by súpis zmenila do 1 300 EUR.
P-12: Vnútorné rozvody vody sú podľa označení na pôdorysoch rozdelené na DN 15 (60 %) a DN 20 (40 %). Celý rozvod v DN 20 by súpis zvýšil do 900 EUR.
P-13: Vodorovná vnútorná kanalizácia je podľa označení na pôdorysoch rozdelená na DN 110 (30 %) a DN 50 (70 %). Vyšší podiel DN 110 by súpis zvýšil do 1 500 EUR.
P-14: Objem elektrických zásobníkových ohrievačov pre nebytové priestory nie je určený; uvažovaný objem 80 l. Zásobníky s objemom 120 l by súpis zvýšili do 600 EUR.
P-15: Dĺžka káblov CHKE-V 5x6 mm2 k podružným rozvádzačom je odvodená z geometrie objektu (priemerná vzdialenosť po chodbe pri rovnomernom rozmiestnení 38 rozvádzačov). Meranie podľa skutočnej trasy po dodaní realizačnej dokumentácie je druhá varianta; odchýlka 10 % dĺžky znamená 798 EUR na kábli a 230 EUR na pospájaní.
P-16: Jestvujúce distribučné vedenie NN sa vyťahuje z ryhy nového vedenia; samostatný výkop pre demontáž sa nevykazuje. Samostatný výkop pre demontáž 20 m by súpis zvýšil orientačne do 200 EUR.
P-17: Veľkostný typ jestvujúcej istiacej a rozpojovacej skrine SR dokumentácia neuvádza; pre demontáž je uvažovaný rovnaký typ SR 7 ako nová skriňa. Menší typ skrine by súpis znížil o 8 EUR.
P-18: Schémy rozvádzačov kreslia pri každom podružnom rozvádzači prípojnicu HUP s vodičom CYA 16 mm2; v súpise je 38 prípojníc a vodič vedený súbežne s prívodom každého rozvádzača. Spoločná prípojnica na podlaží namiesto prípojnice pri každom rozvádzači by súpis znížila približne o 2 000 EUR.
P-19: Dĺžka doplnkového pospájania na jedno miesto (kúpeľňa, kuchyňa, strojovňa) je uvažovaná 5,00 m. Dlhšie trasy doplnkového pospájania by súpis zvýšili do 300 EUR.
P-20: Vybavenie výťahovej šachty elektroinštaláciou (dve svietidlá, spínač a servisná zásuvka) vychádza z požiadaviek na obsluhu šachty; vlastná technológia výťahu v súpise nie je. Ak vybavenie výťahovej šachty dodá výrobca výťahu, súpis sa zníži o 270 EUR.
P-21: Projekt predpisuje káble CHKE-R; cenová sústava obsahuje ekvivalent CHKE-V s rovnakým prierezom, ktorým je položka ocenená. Doložená ponuka na pôvodný typ CHKE-R je druhá varianta; rozdiel sa prejaví v cene materiálu. Cenu určí ponuka dodávateľa káblov.
P-22: Dĺžky vývodov z rozvádzača RE (CENTRAL STOP, RV, SV1, SV2) sú odvodené z geometrie objektu rovnako ako dĺžky prívodov k podružným rozvádzačom. Meranie vývodov podľa skutočnej trasy je druhá varianta; odchýlka 10 % dĺžky znamená 55 EUR.
P-23: Dĺžka káblového žľabu je odvodená z chodbového rozvodu po dĺžke objektu na každom podlaží a zvislej stúpačky od rozvádzača RE. Káblový žľab aj vo vetvách k jednotlivým rozvádzačom by súpis zvýšil do 4 500 EUR.
P-24: Cenová sústava obsahuje najbližšiu výzbroj istiacej skrine SR 7; presný typ predpísaný technickou správou sa doloží ponukou dodávateľa. Doložená ponuka na presný typ skrine HASMA je druhá varianta. Cenu určí ponuka dodávateľa skríň.
P-25: Zvody bleskozvodu sú zabudované do zatepľovacieho systému a montujú sa spolu s fasádou; lešenie pre ne je súčasťou stavebnej časti. Samostatné lešenie alebo montážna plošina pre zvody by súpis zvýšili o 1 500 až 3 000 EUR.
P-27: Podiel ručného výkopu káblovej ryhy v súbehu so sieťami je uvažovaný 10 % dĺžky. Vyšší podiel ručného výkopu by súpis zvýšil do 600 EUR.
P-29: Počet zemniacich tyčí pre uzemnenie skrine SR a rozvádzača RE je uvažovaný tri tyče po 2 m na zariadenie. Doplnenie zemniacich tyčí podľa skutočne nameraného odporu je druhá varianta; jedna tyč s montážou je 64 EUR.
P-30: Počet vodovodných stúpačiek je uvažovaný deväť, rovnako ako hlavných kanalizačných stúpačiek. Iný počet vodovodných stúpačiek by zmenil cenu upchávok do 400 EUR.
P-31: Hĺbka ryhy areálovej splaškovej kanalizácie je uvažovaná 1,50 m; dokumentácia hĺbku neuvádza. Šírka ryhy 1,10 m, lôžko 0,17 m3/bm a obsyp 0,52 m3/bm sú prevzaté z tabuľky v detaile uloženia potrubia. Hĺbka ryhy 1,80 m by výkop, paženie a zásyp zvýšila približne o 900 EUR.
P-32: Dĺžka odvodu kondenzátu od jednej kazetovej jednotky je uvažovaná 10,00 m. Kratšie trasy odvodu kondenzátu by súpis znížili do 300 EUR.
P-33: Výkon elektrických konvektorov pre zázemie nájomných priestorov dokumentácia neuvádza; uvažovaný je 1 000 W na miestnosť. Pracovný výkaz výmer objednávateľa uvažuje konvektory 500 W; menší výkon by súpis znížil približne o 250 EUR. Konvektory s výkonom 1 500 W by súpis zvýšili o 102 EUR.
P-34: Rozsah oceľovej podpernej konštrukcie kondenzačných jednotiek na streche upresní statická časť, ktorá nie je súčasťou odovzdanej dokumentácie; položka je ocenená ako strešná pozinkovaná konzola na jednu jednotku. Rámová konštrukcia podľa statiky namiesto strešnej konzoly by súpis zvýšila o 150 až 1 700 EUR.
P-35: Zriadenie prestupov jestvujúcimi železobetónovými stropmi pripravuje zhotoviteľ stavebnej časti podľa koordinačných výkresov profesií; v tomto súpise je len ich utesnenie. Jadrové vrty v našom súpise, 128 prestupov, by súpis zvýšili orientačne o 3 000 až 5 000 EUR.
P-36: Doba montáže šiestich profesií je uvažovaná 6 mesiacov; harmonogram stavby v podkladoch nie je. Vychádza z nej prenájom buniek a mobilného WC. Deväť mesiacov montáže namiesto šiestich by zariadenie staveniska zvýšilo o 1 894 EUR.
P-37: Počet kontajnerov na odpad z montážnych prác je uvažovaný štyri. Šesť kontajnerov namiesto štyroch by súpis zvýšilo o 220 EUR.
P-38: Vzdialenosť mimostaveniskovej dopravy je uvažovaná do 50 km. Mimostavenisková doprava na 100 km by súpis zvýšila o 866 EUR.
P-39: Skrine elektromerového rozvádzača RE sú ocenené v rade OEZ QA55 s krytím IP55 v rozmeroch podľa výkresu 210 (1 ks 800x400x1800 mm a 2 ks 1200x400x1800 mm) vrátane podstavcov, horných krytov a montážnych panelov; výkres predpisuje výrobcu OEZ a krytie IP65, IP55 je najvyššie krytie radových rozvádzačových skríň tohto výrobcu v cenovej sústave. Horný kryt skrine je v cenovej sústave len vo ventilovanom vyhotovení. Atypická skriňa IP65 na zákazku by súpis zvýšila o 600 až 1 500 EUR.
P-40: Ovládanie kazetových klimatizačných jednotiek je uvažované infračerveným diaľkovým ovládačom, ktorý je súčasťou dodávky jednotky; technická správa pripúšťa aj nástenné káblové ovládače, tie by súpis zvýšili o 12 ovládačov s montážou. Káblové ovládače klimatizácie cenová sústava neobsahuje, cenu určí ponuka dodávateľa jednotiek.
P-41: Prípojnicový systém rozvádzača RE je ocenený piatimi medenými pásmi 30 x 5 mm (L1, L2, L3, N, PE) po šírke zostavy skríň, spolu 16,00 m, so zaťažiteľnosťou 379 až 450 A. Výkres rozvádzača uvádza pri hlavnom ističi dve hodnoty, 630 A a 380 A, a súpis je zostavený na nižšiu z nich. Vyhotovenie na plných 630 A znamená zdvojenie fázových pásov, čo by súpis zvýšilo o 359,14 EUR.
P-42: Tepelné izolácie medených rozvodov vykurovania sú ocenené hrúbkou 20 mm pre potrubie D 22 a 19 mm pre D 15, pretože rozvody vedú v podlahovej konštrukcii a v šachtách; voľne vedené úseky by podľa technickej správy mali hrúbku 25 až 30 mm. Voľne vedené úseky v hrúbke 25 až 30 mm by pri celej dĺžke 266,10 m súpis zvýšili približne o 2 100 EUR.
P-43: Vodorovné trasy vnútornej kanalizácie sú ocenené ako potrubie HT z PP v celej dĺžke; ak sa zvodová časť zhotoví z PVC KG podľa technickej správy, cena sa zníži približne o 26 EUR.
P-44: Hĺbka ryhy areálového vodovodu je uvažovaná 1,20 m; technická správa uvádza len šírku ryhy 60 cm, lôžko 15 cm a obsyp 30 cm, hĺbku neuvádza. Hĺbka ryhy vodovodu 1,50 m by výkop, paženie, zásyp a odvoz zvýšila približne o 600 EUR.
P-45: Revízne šachty sú ocenené ako prefabrikované: dodávka dna s kynetou, skruží, kónusu a vyrovnávacieho prstenca a osadenie jednotlivých dielcov. Zhotovenie šachiet s obložením dna betónom na mieste namiesto prefabrikovaného dna by súpis zvýšilo približne o 4 800 EUR.
P-46: Napojenie vodovodnej prípojky na verejný vodovod a zaústenie kanalizačnej prípojky do verejnej stoky vykonáva prevádzkovateľ verejnej siete na náklady investora; dokumentácia neuvádza dimenziu ani materiál verejných potrubí, preto tieto práce v súpise nie sú. Vystrojenie vodomernej šachty vrátane fakturačného vodomeru DN 50 v súpise je. Navŕtavací pás alebo T-kus so zemnou súpravou v našom súpise by ho zvýšil o 300 až 800 EUR podľa dimenzie verejného radu.
P-47: Revízne šachty sú zostavené z dielcov, ktoré cenová sústava ponúka: dno s kynetou výšky 700 mm, kónus 1000/600 výšky 576 mm a vyrovnávací prstenec do 100 mm. Výkres kótuje dno 680 mm a kónus 630 mm; rozdiel 34 mm na šachtu vyrovná vyrovnávací prstenec a maltové lôžka spojov. Dielce šachiet presne podľa výkresu na zákazku by ich cenu zvýšili o 10 až 15 %.
P-48: Zvislé trasy sú predĺžené o ležatý zvod 0,80 m pod podlahou 1.NP, o 0,50 m k odbočke na poslednom podlaží a o 1,00 m vyvedenia kanalizačného odvetrania nad strechu; dokumentácia tieto rozmery nekótuje. Bez prídavkov zvislých trás by sa súpis znížil približne o 1 900 EUR.
P-49: Podklad pod vonkajšie jednotky tepelných čerpadiel (betónová pätka alebo rámový podstavec) dokumentácia nepredpisuje; technická správa uvádza antivibračné silentbloky len pri kondenzačných jednotkách klimatizácie, ktoré sú v súpise. Podklad pod tepelné čerpadlá je preto uvažovaný ako súčasť stavebnej časti. Rámový podstavec výrobcu pod 27 vonkajších jednotiek by súpis zvýšil približne o 11 600 EUR.
P-50: Rozmer otvoru pri prestupe kábla požiarne deliacou konštrukciou dokumentácia neurčuje; uvažovaný je jadrový vrt D 150 mm na jeden prívodný kábel, teda trieda tesnenia do 0,1 m2. Ak sa prestupy zhotovia ako otvory nad 0,1 m2, súpis sa zvýši približne o 1 023 EUR.
P-51: Dĺžku odvodu odmrazovacej vody od vonkajších jednotiek tepelných čerpadiel a odvodu od poistných výtokov zásobníkov dokumentácia neurčuje; uvažované sú 3,00 m na jednotku a 2,00 m na bytovú sústavu. Dvojnásobné dĺžky by súpis zvýšili približne o 840 EUR.
P-52: Cenová sústava CENEKON nemá triedu pre prepláchnutie a napustenie sústavy s podlahovým vykurovaním ani pre funkčnú vykurovaciu skúšku podľa STN EN 1264-4; obidva kroky sú preto ocenené hodinovou sadzbou montéra a počet hodín je uvažovaný 2,00 hod na napustenie a 3,00 hod na vykurovaciu skúšku jednej bytovej sústavy. Dvojnásobný počet hodín by súpis zvýšil približne o 2 700 EUR.
P-53: Plocha na vyčistenie budovy po montážnych prácach je uvažovaná ako hrubá podlahová plocha, teda zastavaná plocha 742,85 m2 krát štyri podlažia. Ak sa vykáže len čistá podlahová plocha bez konštrukcií (približne 85 %), súpis sa zníži približne o 2 890 EUR.
P-54: Objemová hmotnosť zmiešaného stavebného odpadu z montážnych prác je uvažovaná 0,15 t/m3; skutočnú hmotnosť určí váženie na skládke. Dvojnásobná hmotnosť by súpis zvýšila približne o 840 EUR.
P-55: Počty tvarovok potrubia spiro (27 kolien DN 125, 44 kolien DN 160, 50 T-kusov a 27 prechodov) sú dopočítané z topológie rozvodu, pretože výkresy tvarovky nekótujú. Odchýlka 20 % by súpis zmenila približne o 490 EUR.
P-56: Zvody bleskozvodu sú ocenené izolovaným hliníkovým drôtom AlMgSi Ø 8 mm PVC podľa legendy výkresu bleskozvodu a sú vedené v ochrannej rúrke pod omietkou, ako predpisuje technická správa; hliník so zachytávacou sústavou netvorí galvanický pár, takže náter zvodu odpadá. Variant s neizolovaným drôtom v samotnej ochrannej rúrke by súpis znížil o 113 EUR.
P-57: Rozsah ochranného zábradlia okolo otvorených výkopov je uvažovaný po jednej strane ryhy v celej dĺžke, teda 317,30 m; technické správy zaistenie výkopov predpisujú, rozsah neurčujú. Zábradlie po oboch stranách by súpis zvýšilo približne o 2 504 EUR.
P-58: Dĺžka pripojovacieho potrubia kondenzátu od zápachových uzávierok vzduchotechniky do kanalizácie je uvažovaná 2,00 m na jednu uzávierku; dokumentácia trasu neurčuje. Dvojnásobná dĺžka by súpis zvýšila približne o 225 EUR.
P-59: Doplnenie chladiva R32 nad výrobnú náplň nie je v súpise: priemerná dĺžka chladivovej dvojice na jeden okruh je 21,4 m, čo je na hranici bežnej výrobnej náplne split jednotiek. Ak výrobca zvolenej jednotky predplní kratšiu trasu, doplnenie chladiva by súpis zvýšilo približne o 130 až 250 EUR.
P-60: Prívod vzduchu do odvetrávaných miestností je podľa technickej správy riešený bezprahovými dverami, ktoré sú súčasťou stavebnej časti. Ak sa namiesto nich osadia dverové mriežky, súpis vzduchotechniky sa zvýši približne o 1 200 EUR.
P-61: Dĺžky vnútorných káblov vychádzajú z počtu obvodov podľa schémy bytového rozvádzača (dva obvody 3x1,5, sedem 3x2,5 a dva 5x2,5) a z trasy odmeranej z pôdorysov silnoprúdu. Uvažuje sa, že každý obvod prejde v priemere polovicou spoločnej trasy a že na každý prístrojový bod pripadá 0,80 m zvislého úseku, ktorý pôdorys nezobrazuje. Plný prechod trasou u každého obvodu by súpis zvýšil približne o 6 500 EUR.
P-62: Tepelné izolácie rozvodov vody sú ocenené v katalógových hrúbkach 9 mm pre studenú a 19 mm pre teplú vodu; technická správa uvádza 10 a 20 mm, cenová sústava tieto hrúbky pre dané priemery nemá. Bližšia hrúbka v sústave nie je, cena sa tým nemení.
P-63: Komplexné vyskúšanie a zaregulovanie vzduchotechniky je ocenené sadzbou za celé zariadenie, teda 241,21 EUR; počet ventilátorov a meracích bodov cenník neurčuje. Ocenenie podľa hodinovej sadzby, teda 60 hodín, by súpis zvýšilo o 793,79 EUR.
P-64: Závesy a objímky potrubí zdravotechniky nie sú samostatnou položkou, pretože montážne položky potrubia obsahujú potrubnú objímku a skrutky na každý meter. Technická správa predpisuje značkový závesný systém; ak sa má oceniť samostatne, doplní sa po cenovej ponuke dodávateľa.
P-65: Značenie potrubia podľa STN 13 0072 je ocenené jedným štítkom na každú vodovodnú stúpačku na každom podlaží, spolu 36 kusov; technická správa počet a rozmiestnenie štítkov neurčuje. Hustejšie značenie aj na ležatých rozvodoch a armatúrach by súpis zvýšilo o 199,08 EUR.
P-66: Vytýčenie jestvujúcich podzemných vedení je ocenené jedným vytyčovacím bodom na každú z piatich sietí vedených areálom; situácia počet vytyčovacích bodov neurčuje. Vytýčenie po celej dĺžke rýh, teda 23 bodov ako pri nových trasách, by súpis zvýšilo o 486,00 EUR.
P-67: Izolačné držiaky prípojníc rozvádzača RE sú ocenené v rozstupe 0,50 m po šírke zostavy skríň, teda 7 kusov; výkres rozstup podopretia neurčuje. Hustejší rozstup 0,35 m, teda 10 kusov, by súpis zvýšil o 93,00 EUR.</t>
        </is>
      </c>
    </row>
    <row r="28"/>
    <row r="29"/>
    <row r="30" ht="25.44" customHeight="1">
      <c r="D30" s="36" t="inlineStr">
        <is>
          <t>Cena bez DPH</t>
        </is>
      </c>
      <c r="J30" s="37">
        <f>ROUND(J124, 2)</f>
        <v/>
      </c>
    </row>
    <row r="31"/>
    <row r="32">
      <c r="F32" s="38" t="inlineStr">
        <is>
          <t>Základ dane</t>
        </is>
      </c>
      <c r="I32" s="38" t="inlineStr">
        <is>
          <t>Sadzba dane</t>
        </is>
      </c>
      <c r="J32" s="38" t="inlineStr">
        <is>
          <t>Výška dane</t>
        </is>
      </c>
    </row>
    <row r="33" ht="14.4" customHeight="1">
      <c r="D33" s="39" t="inlineStr">
        <is>
          <t>DPH</t>
        </is>
      </c>
      <c r="E33" s="40" t="inlineStr">
        <is>
          <t>základná</t>
        </is>
      </c>
      <c r="F33" s="41">
        <f>ROUND((SUM(BE124:BE187)),  2)</f>
        <v/>
      </c>
      <c r="I33" s="99" t="n">
        <v>0.23</v>
      </c>
      <c r="J33" s="41">
        <f>ROUND(((SUM(BE124:BE187))*I33),  2)</f>
        <v/>
      </c>
    </row>
    <row r="34" ht="14.4" customHeight="1">
      <c r="E34" s="40" t="inlineStr">
        <is>
          <t>znížená</t>
        </is>
      </c>
      <c r="F34" s="41">
        <f>ROUND((SUM(BF124:BF187)),  2)</f>
        <v/>
      </c>
      <c r="I34" s="99" t="n">
        <v>0.19</v>
      </c>
      <c r="J34" s="41">
        <f>ROUND(((SUM(BF124:BF187))*I34),  2)</f>
        <v/>
      </c>
    </row>
    <row r="35" hidden="1" ht="14.4" customHeight="1">
      <c r="E35" s="40" t="inlineStr">
        <is>
          <t>zákl. prenesená</t>
        </is>
      </c>
      <c r="F35" s="41">
        <f>ROUND((SUM(BG124:BG187)),  2)</f>
        <v/>
      </c>
      <c r="I35" s="99" t="n">
        <v>0.23</v>
      </c>
      <c r="J35" s="41">
        <f>0</f>
        <v/>
      </c>
    </row>
    <row r="36" hidden="1" ht="14.4" customHeight="1">
      <c r="E36" s="40" t="inlineStr">
        <is>
          <t>zníž. prenesená</t>
        </is>
      </c>
      <c r="F36" s="41">
        <f>ROUND((SUM(BH124:BH187)),  2)</f>
        <v/>
      </c>
      <c r="I36" s="99" t="n">
        <v>0.19</v>
      </c>
      <c r="J36" s="41">
        <f>0</f>
        <v/>
      </c>
    </row>
    <row r="37" hidden="1" ht="14.4" customHeight="1">
      <c r="E37" s="40" t="inlineStr">
        <is>
          <t>nulová</t>
        </is>
      </c>
      <c r="F37" s="41">
        <f>ROUND((SUM(BI124:BI187)),  2)</f>
        <v/>
      </c>
      <c r="I37" s="99" t="n">
        <v>0</v>
      </c>
      <c r="J37" s="41">
        <f>0</f>
        <v/>
      </c>
    </row>
    <row r="38"/>
    <row r="39" ht="25.44" customHeight="1">
      <c r="D39" s="13" t="inlineStr">
        <is>
          <t>Cena s DPH</t>
        </is>
      </c>
      <c r="E39" s="43" t="n"/>
      <c r="F39" s="43" t="n"/>
      <c r="G39" s="15" t="inlineStr">
        <is>
          <t>v</t>
        </is>
      </c>
      <c r="H39" s="16" t="inlineStr">
        <is>
          <t>EUR</t>
        </is>
      </c>
      <c r="I39" s="43" t="n"/>
      <c r="J39" s="44">
        <f>SUM(J30:J37)</f>
        <v/>
      </c>
      <c r="K39" s="45" t="n"/>
    </row>
    <row r="40"/>
    <row r="41"/>
    <row r="42"/>
    <row r="43"/>
    <row r="44"/>
    <row r="45"/>
    <row r="46"/>
    <row r="47"/>
    <row r="48"/>
    <row r="49"/>
    <row r="50">
      <c r="D50" s="20" t="inlineStr">
        <is>
          <t>Projektant</t>
        </is>
      </c>
      <c r="G50" s="20" t="inlineStr">
        <is>
          <t>Spracovateľ</t>
        </is>
      </c>
    </row>
    <row r="51"/>
    <row r="52"/>
    <row r="53"/>
    <row r="54"/>
    <row r="55"/>
    <row r="56"/>
    <row r="57"/>
    <row r="58"/>
    <row r="59"/>
    <row r="60"/>
    <row r="61">
      <c r="D61" s="1" t="inlineStr">
        <is>
          <t>Dátum a podpis:</t>
        </is>
      </c>
      <c r="F61" s="46" t="inlineStr">
        <is>
          <t>Pečiatka</t>
        </is>
      </c>
      <c r="G61" s="1" t="inlineStr">
        <is>
          <t>Dátum a podpis:</t>
        </is>
      </c>
      <c r="J61" s="38" t="inlineStr">
        <is>
          <t>Pečiatka</t>
        </is>
      </c>
    </row>
    <row r="62"/>
    <row r="63"/>
    <row r="64"/>
    <row r="65">
      <c r="D65" s="20" t="inlineStr">
        <is>
          <t>Objednávateľ</t>
        </is>
      </c>
      <c r="G65" s="20" t="inlineStr">
        <is>
          <t>Zhotoviteľ</t>
        </is>
      </c>
    </row>
    <row r="66"/>
    <row r="67"/>
    <row r="68"/>
    <row r="69"/>
    <row r="70"/>
    <row r="71"/>
    <row r="72"/>
    <row r="73"/>
    <row r="74"/>
    <row r="75"/>
    <row r="76">
      <c r="D76" s="1" t="inlineStr">
        <is>
          <t>Dátum a podpis:</t>
        </is>
      </c>
      <c r="F76" s="46" t="inlineStr">
        <is>
          <t>Pečiatka</t>
        </is>
      </c>
      <c r="G76" s="1" t="inlineStr">
        <is>
          <t>Dátum a podpis:</t>
        </is>
      </c>
      <c r="J76" s="38" t="inlineStr">
        <is>
          <t>Pečiatka</t>
        </is>
      </c>
    </row>
    <row r="77"/>
    <row r="78"/>
    <row r="79"/>
    <row r="80"/>
    <row r="81"/>
    <row r="82" ht="24.96" customHeight="1">
      <c r="C82" s="3" t="inlineStr">
        <is>
          <t>REKAPITULÁCIA ČLENENIA SÚPISU PRÁC</t>
        </is>
      </c>
    </row>
    <row r="83"/>
    <row r="84">
      <c r="C84" s="1" t="inlineStr">
        <is>
          <t>Stavba:</t>
        </is>
      </c>
    </row>
    <row r="85">
      <c r="E85" s="28">
        <f>E7</f>
        <v/>
      </c>
    </row>
    <row r="86">
      <c r="C86" s="1" t="inlineStr">
        <is>
          <t>Objekt:</t>
        </is>
      </c>
    </row>
    <row r="87">
      <c r="E87" s="47">
        <f>E9</f>
        <v/>
      </c>
    </row>
    <row r="88"/>
    <row r="89">
      <c r="C89" s="1" t="inlineStr">
        <is>
          <t>Miesto:</t>
        </is>
      </c>
      <c r="F89" s="1">
        <f>F12</f>
        <v/>
      </c>
      <c r="I89" s="1" t="inlineStr">
        <is>
          <t>Dátum:</t>
        </is>
      </c>
      <c r="J89" s="94">
        <f>IF(J12="","",J12)</f>
        <v/>
      </c>
    </row>
    <row r="90"/>
    <row r="91">
      <c r="C91" s="1" t="inlineStr">
        <is>
          <t>Zadávateľ:</t>
        </is>
      </c>
      <c r="F91" s="1">
        <f>E15</f>
        <v/>
      </c>
      <c r="I91" s="1" t="inlineStr">
        <is>
          <t>Projektant:</t>
        </is>
      </c>
      <c r="J91" s="28">
        <f>E21</f>
        <v/>
      </c>
    </row>
    <row r="92">
      <c r="C92" s="1" t="inlineStr">
        <is>
          <t>Zhotoviteľ:</t>
        </is>
      </c>
      <c r="F92" s="1">
        <f>IF(E18="","",E18)</f>
        <v/>
      </c>
      <c r="I92" s="1" t="inlineStr">
        <is>
          <t>Spracovateľ:</t>
        </is>
      </c>
      <c r="J92" s="28">
        <f>E24</f>
        <v/>
      </c>
    </row>
    <row r="93"/>
    <row r="94" ht="29.28" customHeight="1">
      <c r="C94" s="27" t="inlineStr">
        <is>
          <t>Kód dielu - Popis</t>
        </is>
      </c>
      <c r="D94" s="48" t="n"/>
      <c r="E94" s="48" t="n"/>
      <c r="F94" s="48" t="n"/>
      <c r="G94" s="48" t="n"/>
      <c r="H94" s="48" t="n"/>
      <c r="I94" s="48" t="n"/>
      <c r="J94" s="49" t="inlineStr">
        <is>
          <t>Cena celkom [EUR]</t>
        </is>
      </c>
      <c r="K94" s="48" t="n"/>
    </row>
    <row r="95"/>
    <row r="96" ht="22.8" customHeight="1">
      <c r="C96" s="50" t="inlineStr">
        <is>
          <t>Náklady zo súpisu prác</t>
        </is>
      </c>
      <c r="J96" s="37">
        <f>J124</f>
        <v/>
      </c>
      <c r="AU96" s="1" t="inlineStr">
        <is>
          <t>-1</t>
        </is>
      </c>
    </row>
    <row r="97" ht="24.96" customHeight="1">
      <c r="C97" s="51" t="n"/>
      <c r="D97" s="52" t="inlineStr">
        <is>
          <t>HSV - Práce a dodávky HSV</t>
        </is>
      </c>
      <c r="E97" s="53" t="n"/>
      <c r="F97" s="53" t="n"/>
      <c r="G97" s="53" t="n"/>
      <c r="H97" s="53" t="n"/>
      <c r="I97" s="53" t="n"/>
      <c r="J97" s="54">
        <f>J125</f>
        <v/>
      </c>
    </row>
    <row r="98" ht="19.92" customHeight="1">
      <c r="C98" s="55" t="n"/>
      <c r="D98" s="56" t="inlineStr">
        <is>
          <t xml:space="preserve">    998 - Presun hmôt</t>
        </is>
      </c>
      <c r="E98" s="57" t="n"/>
      <c r="F98" s="57" t="n"/>
      <c r="G98" s="57" t="n"/>
      <c r="H98" s="57" t="n"/>
      <c r="I98" s="57" t="n"/>
      <c r="J98" s="58">
        <f>J126</f>
        <v/>
      </c>
    </row>
    <row r="99" ht="24.96" customHeight="1">
      <c r="C99" s="51" t="n"/>
      <c r="D99" s="52" t="inlineStr">
        <is>
          <t>PSV - Práce a dodávky PSV</t>
        </is>
      </c>
      <c r="E99" s="53" t="n"/>
      <c r="F99" s="53" t="n"/>
      <c r="G99" s="53" t="n"/>
      <c r="H99" s="53" t="n"/>
      <c r="I99" s="53" t="n"/>
      <c r="J99" s="54">
        <f>J129</f>
        <v/>
      </c>
    </row>
    <row r="100" ht="19.92" customHeight="1">
      <c r="C100" s="55" t="n"/>
      <c r="D100" s="56" t="inlineStr">
        <is>
          <t xml:space="preserve">    713 - Izolácie tepelné</t>
        </is>
      </c>
      <c r="E100" s="57" t="n"/>
      <c r="F100" s="57" t="n"/>
      <c r="G100" s="57" t="n"/>
      <c r="H100" s="57" t="n"/>
      <c r="I100" s="57" t="n"/>
      <c r="J100" s="58">
        <f>J130</f>
        <v/>
      </c>
    </row>
    <row r="101" ht="24.96" customHeight="1">
      <c r="C101" s="51" t="n"/>
      <c r="D101" s="52" t="inlineStr">
        <is>
          <t>M - Práce a dodávky M</t>
        </is>
      </c>
      <c r="E101" s="53" t="n"/>
      <c r="F101" s="53" t="n"/>
      <c r="G101" s="53" t="n"/>
      <c r="H101" s="53" t="n"/>
      <c r="I101" s="53" t="n"/>
      <c r="J101" s="54">
        <f>J159</f>
        <v/>
      </c>
    </row>
    <row r="102" ht="19.92" customHeight="1">
      <c r="C102" s="55" t="n"/>
      <c r="D102" s="56" t="inlineStr">
        <is>
          <t xml:space="preserve">    21-M - Elektromontáže</t>
        </is>
      </c>
      <c r="E102" s="57" t="n"/>
      <c r="F102" s="57" t="n"/>
      <c r="G102" s="57" t="n"/>
      <c r="H102" s="57" t="n"/>
      <c r="I102" s="57" t="n"/>
      <c r="J102" s="58">
        <f>J160</f>
        <v/>
      </c>
    </row>
    <row r="103" ht="24.96" customHeight="1">
      <c r="C103" s="51" t="n"/>
      <c r="D103" s="52" t="inlineStr">
        <is>
          <t>OST - Ostatné</t>
        </is>
      </c>
      <c r="E103" s="53" t="n"/>
      <c r="F103" s="53" t="n"/>
      <c r="G103" s="53" t="n"/>
      <c r="H103" s="53" t="n"/>
      <c r="I103" s="53" t="n"/>
      <c r="J103" s="54">
        <f>J177</f>
        <v/>
      </c>
    </row>
    <row r="104" ht="19.92" customHeight="1">
      <c r="C104" s="55" t="n"/>
      <c r="D104" s="56" t="inlineStr">
        <is>
          <t xml:space="preserve">    O01 - Ostatné</t>
        </is>
      </c>
      <c r="E104" s="57" t="n"/>
      <c r="F104" s="57" t="n"/>
      <c r="G104" s="57" t="n"/>
      <c r="H104" s="57" t="n"/>
      <c r="I104" s="57" t="n"/>
      <c r="J104" s="58">
        <f>J178</f>
        <v/>
      </c>
    </row>
    <row r="105"/>
    <row r="106"/>
    <row r="107"/>
    <row r="108"/>
    <row r="109"/>
    <row r="110"/>
    <row r="111" ht="24.96" customHeight="1">
      <c r="C111" s="3" t="inlineStr">
        <is>
          <t>SÚPIS PRÁC</t>
        </is>
      </c>
    </row>
    <row r="112"/>
    <row r="113">
      <c r="C113" s="1" t="inlineStr">
        <is>
          <t>Stavba:</t>
        </is>
      </c>
    </row>
    <row r="114">
      <c r="E114" s="28">
        <f>E7</f>
        <v/>
      </c>
    </row>
    <row r="115">
      <c r="C115" s="1" t="inlineStr">
        <is>
          <t>Objekt:</t>
        </is>
      </c>
    </row>
    <row r="116">
      <c r="E116" s="47">
        <f>E9</f>
        <v/>
      </c>
    </row>
    <row r="117"/>
    <row r="118">
      <c r="C118" s="1" t="inlineStr">
        <is>
          <t>Miesto:</t>
        </is>
      </c>
      <c r="F118" s="1">
        <f>F12</f>
        <v/>
      </c>
      <c r="I118" s="1" t="inlineStr">
        <is>
          <t>Dátum:</t>
        </is>
      </c>
      <c r="J118" s="94">
        <f>IF(J12="","",J12)</f>
        <v/>
      </c>
    </row>
    <row r="119"/>
    <row r="120">
      <c r="C120" s="1" t="inlineStr">
        <is>
          <t>Zadávateľ:</t>
        </is>
      </c>
      <c r="F120" s="1">
        <f>E15</f>
        <v/>
      </c>
      <c r="I120" s="1" t="inlineStr">
        <is>
          <t>Projektant:</t>
        </is>
      </c>
      <c r="J120" s="28">
        <f>E21</f>
        <v/>
      </c>
    </row>
    <row r="121">
      <c r="C121" s="1" t="inlineStr">
        <is>
          <t>Zhotoviteľ:</t>
        </is>
      </c>
      <c r="F121" s="1">
        <f>IF(E18="","",E18)</f>
        <v/>
      </c>
      <c r="I121" s="1" t="inlineStr">
        <is>
          <t>Spracovateľ:</t>
        </is>
      </c>
      <c r="J121" s="28">
        <f>E24</f>
        <v/>
      </c>
    </row>
    <row r="122"/>
    <row r="123" ht="29.28" customHeight="1">
      <c r="C123" s="59" t="inlineStr">
        <is>
          <t>PČ</t>
        </is>
      </c>
      <c r="D123" s="60" t="inlineStr">
        <is>
          <t>Typ</t>
        </is>
      </c>
      <c r="E123" s="60" t="inlineStr">
        <is>
          <t>Kód</t>
        </is>
      </c>
      <c r="F123" s="60" t="inlineStr">
        <is>
          <t>Popis</t>
        </is>
      </c>
      <c r="G123" s="60" t="inlineStr">
        <is>
          <t>MJ</t>
        </is>
      </c>
      <c r="H123" s="60" t="inlineStr">
        <is>
          <t>Množstvo</t>
        </is>
      </c>
      <c r="I123" s="60" t="inlineStr">
        <is>
          <t>J.cena [EUR]</t>
        </is>
      </c>
      <c r="J123" s="61" t="inlineStr">
        <is>
          <t>Cena celkom [EUR]</t>
        </is>
      </c>
      <c r="K123" s="62" t="inlineStr">
        <is>
          <t>Cenová sústava</t>
        </is>
      </c>
      <c r="N123" s="63" t="inlineStr">
        <is>
          <t>DPH</t>
        </is>
      </c>
      <c r="O123" s="63" t="inlineStr">
        <is>
          <t>J. Nh [h]</t>
        </is>
      </c>
      <c r="P123" s="63" t="inlineStr">
        <is>
          <t>Nh celkom [h]</t>
        </is>
      </c>
      <c r="Q123" s="63" t="inlineStr">
        <is>
          <t>J. hmotnosť [t]</t>
        </is>
      </c>
      <c r="R123" s="63" t="inlineStr">
        <is>
          <t>Hmotnosť celkom [t]</t>
        </is>
      </c>
      <c r="S123" s="63" t="inlineStr">
        <is>
          <t>J. suť [t]</t>
        </is>
      </c>
      <c r="T123" s="63" t="inlineStr">
        <is>
          <t>Suť celkom [t]</t>
        </is>
      </c>
    </row>
    <row r="124" ht="22.8" customHeight="1">
      <c r="C124" s="64" t="inlineStr">
        <is>
          <t>Náklady súpisu celkom</t>
        </is>
      </c>
      <c r="J124" s="65">
        <f>BK124</f>
        <v/>
      </c>
      <c r="P124" s="98">
        <f>P125+P129+P159+P177</f>
        <v/>
      </c>
      <c r="R124" s="98">
        <f>R125+R129+R159+R177</f>
        <v/>
      </c>
      <c r="T124" s="98">
        <f>T125+T129+T159+T177</f>
        <v/>
      </c>
      <c r="AT124" s="1" t="inlineStr">
        <is>
          <t>D</t>
        </is>
      </c>
      <c r="AU124" s="1" t="inlineStr">
        <is>
          <t>-1</t>
        </is>
      </c>
      <c r="BK124" s="66">
        <f>BK125+BK129+BK159+BK177</f>
        <v/>
      </c>
    </row>
    <row r="125" ht="25.92" customHeight="1">
      <c r="D125" s="67" t="inlineStr">
        <is>
          <t>D</t>
        </is>
      </c>
      <c r="E125" s="68" t="inlineStr">
        <is>
          <t>HSV</t>
        </is>
      </c>
      <c r="F125" s="68" t="inlineStr">
        <is>
          <t>Práce a dodávky HSV</t>
        </is>
      </c>
      <c r="J125" s="69">
        <f>BK125</f>
        <v/>
      </c>
      <c r="P125" s="98">
        <f>P126</f>
        <v/>
      </c>
      <c r="R125" s="98">
        <f>R126</f>
        <v/>
      </c>
      <c r="T125" s="98">
        <f>T126</f>
        <v/>
      </c>
      <c r="AR125" s="1" t="inlineStr">
        <is>
          <t>1</t>
        </is>
      </c>
      <c r="AT125" s="46" t="inlineStr">
        <is>
          <t>D</t>
        </is>
      </c>
      <c r="AU125" s="46" t="inlineStr">
        <is>
          <t>0</t>
        </is>
      </c>
      <c r="AY125" s="1" t="inlineStr">
        <is>
          <t>ROZPOCET</t>
        </is>
      </c>
      <c r="BK125" s="31">
        <f>BK126</f>
        <v/>
      </c>
    </row>
    <row r="126" ht="22.8" customHeight="1">
      <c r="D126" s="67" t="inlineStr">
        <is>
          <t>D</t>
        </is>
      </c>
      <c r="E126" s="70" t="inlineStr">
        <is>
          <t>998</t>
        </is>
      </c>
      <c r="F126" s="70" t="inlineStr">
        <is>
          <t>Presun hmôt</t>
        </is>
      </c>
      <c r="J126" s="71">
        <f>BK126</f>
        <v/>
      </c>
      <c r="P126" s="98">
        <f>SUM(P127:P128)</f>
        <v/>
      </c>
      <c r="R126" s="98">
        <f>SUM(R127:R128)</f>
        <v/>
      </c>
      <c r="T126" s="98">
        <f>SUM(T127:T128)</f>
        <v/>
      </c>
      <c r="AR126" s="1" t="inlineStr">
        <is>
          <t>1</t>
        </is>
      </c>
      <c r="AT126" s="46" t="inlineStr">
        <is>
          <t>D</t>
        </is>
      </c>
      <c r="AU126" s="46" t="inlineStr">
        <is>
          <t>1</t>
        </is>
      </c>
      <c r="AY126" s="1" t="inlineStr">
        <is>
          <t>ROZPOCET</t>
        </is>
      </c>
      <c r="BK126" s="31">
        <f>SUM(BK127:BK128)</f>
        <v/>
      </c>
    </row>
    <row r="127" ht="24" customHeight="1">
      <c r="C127" s="72" t="inlineStr">
        <is>
          <t>1</t>
        </is>
      </c>
      <c r="D127" s="72" t="inlineStr">
        <is>
          <t>K</t>
        </is>
      </c>
      <c r="E127" s="73" t="inlineStr">
        <is>
          <t>998713203.S</t>
        </is>
      </c>
      <c r="F127" s="74" t="inlineStr">
        <is>
          <t>Presun hmôt pre požiarnu ochranu v objektoch výšky nad 12 do 24 m</t>
        </is>
      </c>
      <c r="G127" s="75" t="inlineStr">
        <is>
          <t>%</t>
        </is>
      </c>
      <c r="H127" s="100" t="n">
        <v>183.86</v>
      </c>
      <c r="I127" s="77" t="n">
        <v>1.55</v>
      </c>
      <c r="J127" s="77">
        <f>ROUND(I127*H127,2)</f>
        <v/>
      </c>
      <c r="K127" s="78" t="inlineStr">
        <is>
          <t>CENEKON 2026/02</t>
        </is>
      </c>
      <c r="N127" s="46" t="inlineStr">
        <is>
          <t>základná</t>
        </is>
      </c>
      <c r="O127" s="98" t="n">
        <v>0</v>
      </c>
      <c r="P127" s="98">
        <f>O127*H127</f>
        <v/>
      </c>
      <c r="Q127" s="98" t="n">
        <v>0</v>
      </c>
      <c r="R127" s="98">
        <f>Q127*H127</f>
        <v/>
      </c>
      <c r="S127" s="98" t="n">
        <v>0</v>
      </c>
      <c r="T127" s="98">
        <f>S127*H127</f>
        <v/>
      </c>
      <c r="AR127" s="1" t="inlineStr">
        <is>
          <t>4</t>
        </is>
      </c>
      <c r="AT127" s="1" t="inlineStr">
        <is>
          <t>K</t>
        </is>
      </c>
      <c r="AU127" s="1" t="inlineStr">
        <is>
          <t>2</t>
        </is>
      </c>
      <c r="AY127" s="1" t="inlineStr">
        <is>
          <t>ROZPOCET</t>
        </is>
      </c>
      <c r="BE127" s="31">
        <f>IF(N127="základná",J127,0)</f>
        <v/>
      </c>
      <c r="BF127" s="31">
        <f>IF(N127="znížená",J127,0)</f>
        <v/>
      </c>
      <c r="BG127" s="31">
        <f>IF(N127="zákl. prenesená",J127,0)</f>
        <v/>
      </c>
      <c r="BH127" s="31">
        <f>IF(N127="zníž. prenesená",J127,0)</f>
        <v/>
      </c>
      <c r="BI127" s="31">
        <f>IF(N127="nulová",J127,0)</f>
        <v/>
      </c>
      <c r="BJ127" s="1" t="inlineStr">
        <is>
          <t>2</t>
        </is>
      </c>
      <c r="BK127" s="31">
        <f>ROUND(I127*H127,2)</f>
        <v/>
      </c>
      <c r="BL127" s="1" t="inlineStr">
        <is>
          <t>4</t>
        </is>
      </c>
      <c r="BM127" s="1" t="inlineStr">
        <is>
          <t>1104168603</t>
        </is>
      </c>
    </row>
    <row r="128">
      <c r="D128" s="79" t="inlineStr">
        <is>
          <t>VV</t>
        </is>
      </c>
      <c r="F128" s="80" t="inlineStr">
        <is>
          <t>1.55 % zo základne oddielu PO Požiarna ochrana: 18385.70 EUR / 100</t>
        </is>
      </c>
      <c r="H128" s="101" t="n">
        <v>183.86</v>
      </c>
      <c r="AT128" s="1" t="inlineStr">
        <is>
          <t>VV</t>
        </is>
      </c>
      <c r="AU128" s="1" t="inlineStr">
        <is>
          <t>2</t>
        </is>
      </c>
      <c r="AV128" s="2" t="inlineStr">
        <is>
          <t>2</t>
        </is>
      </c>
      <c r="AW128" s="2" t="inlineStr">
        <is>
          <t>True</t>
        </is>
      </c>
      <c r="AX128" s="2" t="inlineStr">
        <is>
          <t>1</t>
        </is>
      </c>
      <c r="AY128" s="1" t="inlineStr">
        <is>
          <t>ROZPOCET</t>
        </is>
      </c>
    </row>
    <row r="129" ht="25.92" customHeight="1">
      <c r="D129" s="67" t="inlineStr">
        <is>
          <t>D</t>
        </is>
      </c>
      <c r="E129" s="68" t="inlineStr">
        <is>
          <t>PSV</t>
        </is>
      </c>
      <c r="F129" s="68" t="inlineStr">
        <is>
          <t>Práce a dodávky PSV</t>
        </is>
      </c>
      <c r="J129" s="69">
        <f>BK129</f>
        <v/>
      </c>
      <c r="P129" s="98">
        <f>P130</f>
        <v/>
      </c>
      <c r="R129" s="98">
        <f>R130</f>
        <v/>
      </c>
      <c r="T129" s="98">
        <f>T130</f>
        <v/>
      </c>
      <c r="AR129" s="1" t="inlineStr">
        <is>
          <t>2</t>
        </is>
      </c>
      <c r="AT129" s="46" t="inlineStr">
        <is>
          <t>D</t>
        </is>
      </c>
      <c r="AU129" s="46" t="inlineStr">
        <is>
          <t>0</t>
        </is>
      </c>
      <c r="AY129" s="1" t="inlineStr">
        <is>
          <t>ROZPOCET</t>
        </is>
      </c>
      <c r="BK129" s="31">
        <f>BK130</f>
        <v/>
      </c>
    </row>
    <row r="130" ht="22.8" customHeight="1">
      <c r="D130" s="67" t="inlineStr">
        <is>
          <t>D</t>
        </is>
      </c>
      <c r="E130" s="70" t="inlineStr">
        <is>
          <t>713</t>
        </is>
      </c>
      <c r="F130" s="70" t="inlineStr">
        <is>
          <t>Izolácie tepelné</t>
        </is>
      </c>
      <c r="J130" s="71">
        <f>BK130</f>
        <v/>
      </c>
      <c r="P130" s="98">
        <f>SUM(P131:P158)</f>
        <v/>
      </c>
      <c r="R130" s="98">
        <f>SUM(R131:R158)</f>
        <v/>
      </c>
      <c r="T130" s="98">
        <f>SUM(T131:T158)</f>
        <v/>
      </c>
      <c r="AR130" s="1" t="inlineStr">
        <is>
          <t>2</t>
        </is>
      </c>
      <c r="AT130" s="46" t="inlineStr">
        <is>
          <t>D</t>
        </is>
      </c>
      <c r="AU130" s="46" t="inlineStr">
        <is>
          <t>1</t>
        </is>
      </c>
      <c r="AY130" s="1" t="inlineStr">
        <is>
          <t>ROZPOCET</t>
        </is>
      </c>
      <c r="BK130" s="31">
        <f>SUM(BK131:BK158)</f>
        <v/>
      </c>
    </row>
    <row r="131" ht="36" customHeight="1">
      <c r="C131" s="72" t="inlineStr">
        <is>
          <t>2</t>
        </is>
      </c>
      <c r="D131" s="72" t="inlineStr">
        <is>
          <t>K</t>
        </is>
      </c>
      <c r="E131" s="73" t="inlineStr">
        <is>
          <t>713510201.S</t>
        </is>
      </c>
      <c r="F131" s="74" t="inlineStr">
        <is>
          <t>Montáž tesnenia prestupu káblových trás protipožiarnym povlakom EL 120 obojstranne - prestupy požiarne deliacou konštrukciou</t>
        </is>
      </c>
      <c r="G131" s="75" t="inlineStr">
        <is>
          <t>ks</t>
        </is>
      </c>
      <c r="H131" s="100" t="n">
        <v>41</v>
      </c>
      <c r="I131" s="77" t="n">
        <v>27.38</v>
      </c>
      <c r="J131" s="77">
        <f>ROUND(I131*H131,2)</f>
        <v/>
      </c>
      <c r="K131" s="78" t="inlineStr">
        <is>
          <t>CENEKON 2026/02</t>
        </is>
      </c>
      <c r="N131" s="46" t="inlineStr">
        <is>
          <t>základná</t>
        </is>
      </c>
      <c r="O131" s="98" t="n">
        <v>0</v>
      </c>
      <c r="P131" s="98">
        <f>O131*H131</f>
        <v/>
      </c>
      <c r="Q131" s="98" t="n">
        <v>0.00173</v>
      </c>
      <c r="R131" s="98">
        <f>Q131*H131</f>
        <v/>
      </c>
      <c r="S131" s="98" t="n">
        <v>0</v>
      </c>
      <c r="T131" s="98">
        <f>S131*H131</f>
        <v/>
      </c>
      <c r="AR131" s="1" t="inlineStr">
        <is>
          <t>16</t>
        </is>
      </c>
      <c r="AT131" s="1" t="inlineStr">
        <is>
          <t>K</t>
        </is>
      </c>
      <c r="AU131" s="1" t="inlineStr">
        <is>
          <t>2</t>
        </is>
      </c>
      <c r="AY131" s="1" t="inlineStr">
        <is>
          <t>ROZPOCET</t>
        </is>
      </c>
      <c r="BE131" s="31">
        <f>IF(N131="základná",J131,0)</f>
        <v/>
      </c>
      <c r="BF131" s="31">
        <f>IF(N131="znížená",J131,0)</f>
        <v/>
      </c>
      <c r="BG131" s="31">
        <f>IF(N131="zákl. prenesená",J131,0)</f>
        <v/>
      </c>
      <c r="BH131" s="31">
        <f>IF(N131="zníž. prenesená",J131,0)</f>
        <v/>
      </c>
      <c r="BI131" s="31">
        <f>IF(N131="nulová",J131,0)</f>
        <v/>
      </c>
      <c r="BJ131" s="1" t="inlineStr">
        <is>
          <t>2</t>
        </is>
      </c>
      <c r="BK131" s="31">
        <f>ROUND(I131*H131,2)</f>
        <v/>
      </c>
      <c r="BL131" s="1" t="inlineStr">
        <is>
          <t>16</t>
        </is>
      </c>
      <c r="BM131" s="1" t="inlineStr">
        <is>
          <t>-648283298</t>
        </is>
      </c>
    </row>
    <row r="132">
      <c r="D132" s="79" t="inlineStr">
        <is>
          <t>VV</t>
        </is>
      </c>
      <c r="F132" s="80" t="inlineStr">
        <is>
          <t>prívody 38 podružných rozvádzačov, každý cez jeden prestup požiarne deliacou konštrukciou: 38</t>
        </is>
      </c>
      <c r="AT132" s="1" t="inlineStr">
        <is>
          <t>VV</t>
        </is>
      </c>
      <c r="AU132" s="1" t="inlineStr">
        <is>
          <t>2</t>
        </is>
      </c>
      <c r="AV132" s="2" t="inlineStr">
        <is>
          <t>2</t>
        </is>
      </c>
      <c r="AW132" s="2" t="inlineStr">
        <is>
          <t>True</t>
        </is>
      </c>
      <c r="AX132" s="2" t="inlineStr">
        <is>
          <t>0</t>
        </is>
      </c>
      <c r="AY132" s="1" t="inlineStr">
        <is>
          <t>ROZPOCET</t>
        </is>
      </c>
    </row>
    <row r="133">
      <c r="D133" s="79" t="inlineStr">
        <is>
          <t>VV</t>
        </is>
      </c>
      <c r="F133" s="80" t="inlineStr">
        <is>
          <t>zvislá stúpačka káblového žľabu (V-EL-015) prechádza tromi požiarne deliacimi stropmi: 3</t>
        </is>
      </c>
      <c r="AT133" s="1" t="inlineStr">
        <is>
          <t>VV</t>
        </is>
      </c>
      <c r="AU133" s="1" t="inlineStr">
        <is>
          <t>2</t>
        </is>
      </c>
      <c r="AV133" s="2" t="inlineStr">
        <is>
          <t>2</t>
        </is>
      </c>
      <c r="AW133" s="2" t="inlineStr">
        <is>
          <t>True</t>
        </is>
      </c>
      <c r="AX133" s="2" t="inlineStr">
        <is>
          <t>0</t>
        </is>
      </c>
      <c r="AY133" s="1" t="inlineStr">
        <is>
          <t>ROZPOCET</t>
        </is>
      </c>
    </row>
    <row r="134">
      <c r="D134" s="79" t="inlineStr">
        <is>
          <t>VV</t>
        </is>
      </c>
      <c r="F134" s="80" t="inlineStr">
        <is>
          <t>38 + 3 = 41</t>
        </is>
      </c>
      <c r="H134" s="101" t="n">
        <v>41</v>
      </c>
      <c r="AT134" s="1" t="inlineStr">
        <is>
          <t>VV</t>
        </is>
      </c>
      <c r="AU134" s="1" t="inlineStr">
        <is>
          <t>2</t>
        </is>
      </c>
      <c r="AV134" s="2" t="inlineStr">
        <is>
          <t>2</t>
        </is>
      </c>
      <c r="AW134" s="2" t="inlineStr">
        <is>
          <t>True</t>
        </is>
      </c>
      <c r="AX134" s="2" t="inlineStr">
        <is>
          <t>1</t>
        </is>
      </c>
      <c r="AY134" s="1" t="inlineStr">
        <is>
          <t>ROZPOCET</t>
        </is>
      </c>
    </row>
    <row r="135" ht="36" customHeight="1">
      <c r="C135" s="72" t="inlineStr">
        <is>
          <t>3</t>
        </is>
      </c>
      <c r="D135" s="72" t="inlineStr">
        <is>
          <t>K</t>
        </is>
      </c>
      <c r="E135" s="73" t="inlineStr">
        <is>
          <t>713510201.S</t>
        </is>
      </c>
      <c r="F135" s="74" t="inlineStr">
        <is>
          <t>Montáž tesnenia prestupu potrubných trás vzduchotechniky protipožiarnym povlakom EL 120 obojstranným, prierez do 0,1 m2, TI hr. 120 mm</t>
        </is>
      </c>
      <c r="G135" s="75" t="inlineStr">
        <is>
          <t>ks</t>
        </is>
      </c>
      <c r="H135" s="100" t="n">
        <v>42</v>
      </c>
      <c r="I135" s="77" t="n">
        <v>27.38</v>
      </c>
      <c r="J135" s="77">
        <f>ROUND(I135*H135,2)</f>
        <v/>
      </c>
      <c r="K135" s="78" t="inlineStr">
        <is>
          <t>CENEKON 2026/02</t>
        </is>
      </c>
      <c r="N135" s="46" t="inlineStr">
        <is>
          <t>základná</t>
        </is>
      </c>
      <c r="O135" s="98" t="n">
        <v>0</v>
      </c>
      <c r="P135" s="98">
        <f>O135*H135</f>
        <v/>
      </c>
      <c r="Q135" s="98" t="n">
        <v>0.00091</v>
      </c>
      <c r="R135" s="98">
        <f>Q135*H135</f>
        <v/>
      </c>
      <c r="S135" s="98" t="n">
        <v>0</v>
      </c>
      <c r="T135" s="98">
        <f>S135*H135</f>
        <v/>
      </c>
      <c r="AR135" s="1" t="inlineStr">
        <is>
          <t>16</t>
        </is>
      </c>
      <c r="AT135" s="1" t="inlineStr">
        <is>
          <t>K</t>
        </is>
      </c>
      <c r="AU135" s="1" t="inlineStr">
        <is>
          <t>2</t>
        </is>
      </c>
      <c r="AY135" s="1" t="inlineStr">
        <is>
          <t>ROZPOCET</t>
        </is>
      </c>
      <c r="BE135" s="31">
        <f>IF(N135="základná",J135,0)</f>
        <v/>
      </c>
      <c r="BF135" s="31">
        <f>IF(N135="znížená",J135,0)</f>
        <v/>
      </c>
      <c r="BG135" s="31">
        <f>IF(N135="zákl. prenesená",J135,0)</f>
        <v/>
      </c>
      <c r="BH135" s="31">
        <f>IF(N135="zníž. prenesená",J135,0)</f>
        <v/>
      </c>
      <c r="BI135" s="31">
        <f>IF(N135="nulová",J135,0)</f>
        <v/>
      </c>
      <c r="BJ135" s="1" t="inlineStr">
        <is>
          <t>2</t>
        </is>
      </c>
      <c r="BK135" s="31">
        <f>ROUND(I135*H135,2)</f>
        <v/>
      </c>
      <c r="BL135" s="1" t="inlineStr">
        <is>
          <t>16</t>
        </is>
      </c>
      <c r="BM135" s="1" t="inlineStr">
        <is>
          <t>1991293129</t>
        </is>
      </c>
    </row>
    <row r="136">
      <c r="D136" s="79" t="inlineStr">
        <is>
          <t>VV</t>
        </is>
      </c>
      <c r="F136" s="80" t="inlineStr">
        <is>
          <t>12 stúpačiek od 2.NP x 2 stropy = 24</t>
        </is>
      </c>
      <c r="H136" s="101" t="n">
        <v>24</v>
      </c>
      <c r="AT136" s="1" t="inlineStr">
        <is>
          <t>VV</t>
        </is>
      </c>
      <c r="AU136" s="1" t="inlineStr">
        <is>
          <t>2</t>
        </is>
      </c>
      <c r="AV136" s="2" t="inlineStr">
        <is>
          <t>2</t>
        </is>
      </c>
      <c r="AW136" s="2" t="inlineStr">
        <is>
          <t>True</t>
        </is>
      </c>
      <c r="AX136" s="2" t="inlineStr">
        <is>
          <t>0</t>
        </is>
      </c>
      <c r="AY136" s="1" t="inlineStr">
        <is>
          <t>ROZPOCET</t>
        </is>
      </c>
    </row>
    <row r="137">
      <c r="D137" s="79" t="inlineStr">
        <is>
          <t>VV</t>
        </is>
      </c>
      <c r="F137" s="80" t="inlineStr">
        <is>
          <t>6 stúpačiek od 1.NP x 3 stropy = 18</t>
        </is>
      </c>
      <c r="H137" s="101" t="n">
        <v>18</v>
      </c>
      <c r="AT137" s="1" t="inlineStr">
        <is>
          <t>VV</t>
        </is>
      </c>
      <c r="AU137" s="1" t="inlineStr">
        <is>
          <t>2</t>
        </is>
      </c>
      <c r="AV137" s="2" t="inlineStr">
        <is>
          <t>2</t>
        </is>
      </c>
      <c r="AW137" s="2" t="inlineStr">
        <is>
          <t>True</t>
        </is>
      </c>
      <c r="AX137" s="2" t="inlineStr">
        <is>
          <t>0</t>
        </is>
      </c>
      <c r="AY137" s="1" t="inlineStr">
        <is>
          <t>ROZPOCET</t>
        </is>
      </c>
    </row>
    <row r="138">
      <c r="D138" s="79" t="inlineStr">
        <is>
          <t>VV</t>
        </is>
      </c>
      <c r="F138" s="80" t="inlineStr">
        <is>
          <t>24 + 18 = 42</t>
        </is>
      </c>
      <c r="H138" s="101" t="n">
        <v>42</v>
      </c>
      <c r="AT138" s="1" t="inlineStr">
        <is>
          <t>VV</t>
        </is>
      </c>
      <c r="AU138" s="1" t="inlineStr">
        <is>
          <t>2</t>
        </is>
      </c>
      <c r="AV138" s="2" t="inlineStr">
        <is>
          <t>2</t>
        </is>
      </c>
      <c r="AW138" s="2" t="inlineStr">
        <is>
          <t>True</t>
        </is>
      </c>
      <c r="AX138" s="2" t="inlineStr">
        <is>
          <t>1</t>
        </is>
      </c>
      <c r="AY138" s="1" t="inlineStr">
        <is>
          <t>ROZPOCET</t>
        </is>
      </c>
    </row>
    <row r="139" ht="36" customHeight="1">
      <c r="C139" s="72" t="inlineStr">
        <is>
          <t>4</t>
        </is>
      </c>
      <c r="D139" s="72" t="inlineStr">
        <is>
          <t>K</t>
        </is>
      </c>
      <c r="E139" s="73" t="inlineStr">
        <is>
          <t>713510201.S</t>
        </is>
      </c>
      <c r="F139" s="74" t="inlineStr">
        <is>
          <t>Montáž tesnenia prestupu chladivového potrubia protipožiarnym povlakom EL 120 obojstranným, prierez do 0,1 m2, TI hr. 120 mm</t>
        </is>
      </c>
      <c r="G139" s="75" t="inlineStr">
        <is>
          <t>ks</t>
        </is>
      </c>
      <c r="H139" s="100" t="n">
        <v>33</v>
      </c>
      <c r="I139" s="77" t="n">
        <v>27.38</v>
      </c>
      <c r="J139" s="77">
        <f>ROUND(I139*H139,2)</f>
        <v/>
      </c>
      <c r="K139" s="78" t="inlineStr">
        <is>
          <t>CENEKON 2026/02</t>
        </is>
      </c>
      <c r="N139" s="46" t="inlineStr">
        <is>
          <t>základná</t>
        </is>
      </c>
      <c r="O139" s="98" t="n">
        <v>0</v>
      </c>
      <c r="P139" s="98">
        <f>O139*H139</f>
        <v/>
      </c>
      <c r="Q139" s="98" t="n">
        <v>0.00173</v>
      </c>
      <c r="R139" s="98">
        <f>Q139*H139</f>
        <v/>
      </c>
      <c r="S139" s="98" t="n">
        <v>0</v>
      </c>
      <c r="T139" s="98">
        <f>S139*H139</f>
        <v/>
      </c>
      <c r="AR139" s="1" t="inlineStr">
        <is>
          <t>16</t>
        </is>
      </c>
      <c r="AT139" s="1" t="inlineStr">
        <is>
          <t>K</t>
        </is>
      </c>
      <c r="AU139" s="1" t="inlineStr">
        <is>
          <t>2</t>
        </is>
      </c>
      <c r="AY139" s="1" t="inlineStr">
        <is>
          <t>ROZPOCET</t>
        </is>
      </c>
      <c r="BE139" s="31">
        <f>IF(N139="základná",J139,0)</f>
        <v/>
      </c>
      <c r="BF139" s="31">
        <f>IF(N139="znížená",J139,0)</f>
        <v/>
      </c>
      <c r="BG139" s="31">
        <f>IF(N139="zákl. prenesená",J139,0)</f>
        <v/>
      </c>
      <c r="BH139" s="31">
        <f>IF(N139="zníž. prenesená",J139,0)</f>
        <v/>
      </c>
      <c r="BI139" s="31">
        <f>IF(N139="nulová",J139,0)</f>
        <v/>
      </c>
      <c r="BJ139" s="1" t="inlineStr">
        <is>
          <t>2</t>
        </is>
      </c>
      <c r="BK139" s="31">
        <f>ROUND(I139*H139,2)</f>
        <v/>
      </c>
      <c r="BL139" s="1" t="inlineStr">
        <is>
          <t>16</t>
        </is>
      </c>
      <c r="BM139" s="1" t="inlineStr">
        <is>
          <t>-27198394</t>
        </is>
      </c>
    </row>
    <row r="140">
      <c r="D140" s="79" t="inlineStr">
        <is>
          <t>VV</t>
        </is>
      </c>
      <c r="F140" s="80" t="inlineStr">
        <is>
          <t>11 stúpačiek chladivového potrubia podľa V-UK-009</t>
        </is>
      </c>
      <c r="AT140" s="1" t="inlineStr">
        <is>
          <t>VV</t>
        </is>
      </c>
      <c r="AU140" s="1" t="inlineStr">
        <is>
          <t>2</t>
        </is>
      </c>
      <c r="AV140" s="2" t="inlineStr">
        <is>
          <t>2</t>
        </is>
      </c>
      <c r="AW140" s="2" t="inlineStr">
        <is>
          <t>True</t>
        </is>
      </c>
      <c r="AX140" s="2" t="inlineStr">
        <is>
          <t>0</t>
        </is>
      </c>
      <c r="AY140" s="1" t="inlineStr">
        <is>
          <t>ROZPOCET</t>
        </is>
      </c>
    </row>
    <row r="141">
      <c r="D141" s="79" t="inlineStr">
        <is>
          <t>VV</t>
        </is>
      </c>
      <c r="F141" s="80" t="inlineStr">
        <is>
          <t>každá prechádza stropom nad 1.NP, 2.NP a 3.NP: 11 x 3 = 33 prestupov</t>
        </is>
      </c>
      <c r="H141" s="101" t="n">
        <v>33</v>
      </c>
      <c r="AT141" s="1" t="inlineStr">
        <is>
          <t>VV</t>
        </is>
      </c>
      <c r="AU141" s="1" t="inlineStr">
        <is>
          <t>2</t>
        </is>
      </c>
      <c r="AV141" s="2" t="inlineStr">
        <is>
          <t>2</t>
        </is>
      </c>
      <c r="AW141" s="2" t="inlineStr">
        <is>
          <t>True</t>
        </is>
      </c>
      <c r="AX141" s="2" t="inlineStr">
        <is>
          <t>1</t>
        </is>
      </c>
      <c r="AY141" s="1" t="inlineStr">
        <is>
          <t>ROZPOCET</t>
        </is>
      </c>
    </row>
    <row r="142" ht="24" customHeight="1">
      <c r="C142" s="72" t="inlineStr">
        <is>
          <t>5</t>
        </is>
      </c>
      <c r="D142" s="72" t="inlineStr">
        <is>
          <t>K</t>
        </is>
      </c>
      <c r="E142" s="73" t="inlineStr">
        <is>
          <t>713530810.S</t>
        </is>
      </c>
      <c r="F142" s="74" t="inlineStr">
        <is>
          <t>Montáž protipožiarnej manžety na prestup potrubia d 92-125 mm, EI 120</t>
        </is>
      </c>
      <c r="G142" s="75" t="inlineStr">
        <is>
          <t>ks</t>
        </is>
      </c>
      <c r="H142" s="100" t="n">
        <v>27</v>
      </c>
      <c r="I142" s="77" t="n">
        <v>34.5</v>
      </c>
      <c r="J142" s="77">
        <f>ROUND(I142*H142,2)</f>
        <v/>
      </c>
      <c r="K142" s="78" t="inlineStr">
        <is>
          <t>CENEKON 2026/02</t>
        </is>
      </c>
      <c r="N142" s="46" t="inlineStr">
        <is>
          <t>základná</t>
        </is>
      </c>
      <c r="O142" s="98" t="n">
        <v>0</v>
      </c>
      <c r="P142" s="98">
        <f>O142*H142</f>
        <v/>
      </c>
      <c r="Q142" s="98" t="n">
        <v>0.0005999999999999999</v>
      </c>
      <c r="R142" s="98">
        <f>Q142*H142</f>
        <v/>
      </c>
      <c r="S142" s="98" t="n">
        <v>0</v>
      </c>
      <c r="T142" s="98">
        <f>S142*H142</f>
        <v/>
      </c>
      <c r="AR142" s="1" t="inlineStr">
        <is>
          <t>16</t>
        </is>
      </c>
      <c r="AT142" s="1" t="inlineStr">
        <is>
          <t>K</t>
        </is>
      </c>
      <c r="AU142" s="1" t="inlineStr">
        <is>
          <t>2</t>
        </is>
      </c>
      <c r="AY142" s="1" t="inlineStr">
        <is>
          <t>ROZPOCET</t>
        </is>
      </c>
      <c r="BE142" s="31">
        <f>IF(N142="základná",J142,0)</f>
        <v/>
      </c>
      <c r="BF142" s="31">
        <f>IF(N142="znížená",J142,0)</f>
        <v/>
      </c>
      <c r="BG142" s="31">
        <f>IF(N142="zákl. prenesená",J142,0)</f>
        <v/>
      </c>
      <c r="BH142" s="31">
        <f>IF(N142="zníž. prenesená",J142,0)</f>
        <v/>
      </c>
      <c r="BI142" s="31">
        <f>IF(N142="nulová",J142,0)</f>
        <v/>
      </c>
      <c r="BJ142" s="1" t="inlineStr">
        <is>
          <t>2</t>
        </is>
      </c>
      <c r="BK142" s="31">
        <f>ROUND(I142*H142,2)</f>
        <v/>
      </c>
      <c r="BL142" s="1" t="inlineStr">
        <is>
          <t>16</t>
        </is>
      </c>
      <c r="BM142" s="1" t="inlineStr">
        <is>
          <t>-979048222</t>
        </is>
      </c>
    </row>
    <row r="143">
      <c r="D143" s="79" t="inlineStr">
        <is>
          <t>VV</t>
        </is>
      </c>
      <c r="F143" s="80" t="inlineStr">
        <is>
          <t>dodávka je: 9 stúpačiek DN 110 x 3 stropy = 27</t>
        </is>
      </c>
      <c r="H143" s="101" t="n">
        <v>27</v>
      </c>
      <c r="AT143" s="1" t="inlineStr">
        <is>
          <t>VV</t>
        </is>
      </c>
      <c r="AU143" s="1" t="inlineStr">
        <is>
          <t>2</t>
        </is>
      </c>
      <c r="AV143" s="2" t="inlineStr">
        <is>
          <t>2</t>
        </is>
      </c>
      <c r="AW143" s="2" t="inlineStr">
        <is>
          <t>True</t>
        </is>
      </c>
      <c r="AX143" s="2" t="inlineStr">
        <is>
          <t>1</t>
        </is>
      </c>
      <c r="AY143" s="1" t="inlineStr">
        <is>
          <t>ROZPOCET</t>
        </is>
      </c>
    </row>
    <row r="144" ht="24" customHeight="1">
      <c r="C144" s="72" t="inlineStr">
        <is>
          <t>6</t>
        </is>
      </c>
      <c r="D144" s="72" t="inlineStr">
        <is>
          <t>K</t>
        </is>
      </c>
      <c r="E144" s="73" t="inlineStr">
        <is>
          <t>713530805.S</t>
        </is>
      </c>
      <c r="F144" s="74" t="inlineStr">
        <is>
          <t>Montáž protipožiarnej manžety na prestup potrubia d 65-91 mm, EI 120</t>
        </is>
      </c>
      <c r="G144" s="75" t="inlineStr">
        <is>
          <t>ks</t>
        </is>
      </c>
      <c r="H144" s="100" t="n">
        <v>45</v>
      </c>
      <c r="I144" s="77" t="n">
        <v>31.4</v>
      </c>
      <c r="J144" s="77">
        <f>ROUND(I144*H144,2)</f>
        <v/>
      </c>
      <c r="K144" s="78" t="inlineStr">
        <is>
          <t>CENEKON 2026/02</t>
        </is>
      </c>
      <c r="N144" s="46" t="inlineStr">
        <is>
          <t>základná</t>
        </is>
      </c>
      <c r="O144" s="98" t="n">
        <v>0</v>
      </c>
      <c r="P144" s="98">
        <f>O144*H144</f>
        <v/>
      </c>
      <c r="Q144" s="98" t="n">
        <v>0.00055</v>
      </c>
      <c r="R144" s="98">
        <f>Q144*H144</f>
        <v/>
      </c>
      <c r="S144" s="98" t="n">
        <v>0</v>
      </c>
      <c r="T144" s="98">
        <f>S144*H144</f>
        <v/>
      </c>
      <c r="AR144" s="1" t="inlineStr">
        <is>
          <t>16</t>
        </is>
      </c>
      <c r="AT144" s="1" t="inlineStr">
        <is>
          <t>K</t>
        </is>
      </c>
      <c r="AU144" s="1" t="inlineStr">
        <is>
          <t>2</t>
        </is>
      </c>
      <c r="AY144" s="1" t="inlineStr">
        <is>
          <t>ROZPOCET</t>
        </is>
      </c>
      <c r="BE144" s="31">
        <f>IF(N144="základná",J144,0)</f>
        <v/>
      </c>
      <c r="BF144" s="31">
        <f>IF(N144="znížená",J144,0)</f>
        <v/>
      </c>
      <c r="BG144" s="31">
        <f>IF(N144="zákl. prenesená",J144,0)</f>
        <v/>
      </c>
      <c r="BH144" s="31">
        <f>IF(N144="zníž. prenesená",J144,0)</f>
        <v/>
      </c>
      <c r="BI144" s="31">
        <f>IF(N144="nulová",J144,0)</f>
        <v/>
      </c>
      <c r="BJ144" s="1" t="inlineStr">
        <is>
          <t>2</t>
        </is>
      </c>
      <c r="BK144" s="31">
        <f>ROUND(I144*H144,2)</f>
        <v/>
      </c>
      <c r="BL144" s="1" t="inlineStr">
        <is>
          <t>16</t>
        </is>
      </c>
      <c r="BM144" s="1" t="inlineStr">
        <is>
          <t>1918838742</t>
        </is>
      </c>
    </row>
    <row r="145">
      <c r="D145" s="79" t="inlineStr">
        <is>
          <t>VV</t>
        </is>
      </c>
      <c r="F145" s="80" t="inlineStr">
        <is>
          <t>dodávka je: 15 stúpačiek DN 75 x 3 stropy = 45</t>
        </is>
      </c>
      <c r="H145" s="101" t="n">
        <v>45</v>
      </c>
      <c r="AT145" s="1" t="inlineStr">
        <is>
          <t>VV</t>
        </is>
      </c>
      <c r="AU145" s="1" t="inlineStr">
        <is>
          <t>2</t>
        </is>
      </c>
      <c r="AV145" s="2" t="inlineStr">
        <is>
          <t>2</t>
        </is>
      </c>
      <c r="AW145" s="2" t="inlineStr">
        <is>
          <t>True</t>
        </is>
      </c>
      <c r="AX145" s="2" t="inlineStr">
        <is>
          <t>1</t>
        </is>
      </c>
      <c r="AY145" s="1" t="inlineStr">
        <is>
          <t>ROZPOCET</t>
        </is>
      </c>
    </row>
    <row r="146" ht="24" customHeight="1">
      <c r="C146" s="72" t="inlineStr">
        <is>
          <t>7</t>
        </is>
      </c>
      <c r="D146" s="72" t="inlineStr">
        <is>
          <t>K</t>
        </is>
      </c>
      <c r="E146" s="73" t="inlineStr">
        <is>
          <t>713530800.S</t>
        </is>
      </c>
      <c r="F146" s="74" t="inlineStr">
        <is>
          <t>Montáž protipožiarnej manžety na prestup potrubia d 32-64 mm, EI 120</t>
        </is>
      </c>
      <c r="G146" s="75" t="inlineStr">
        <is>
          <t>ks</t>
        </is>
      </c>
      <c r="H146" s="100" t="n">
        <v>39</v>
      </c>
      <c r="I146" s="77" t="n">
        <v>26.2</v>
      </c>
      <c r="J146" s="77">
        <f>ROUND(I146*H146,2)</f>
        <v/>
      </c>
      <c r="K146" s="78" t="inlineStr">
        <is>
          <t>CENEKON 2026/02</t>
        </is>
      </c>
      <c r="N146" s="46" t="inlineStr">
        <is>
          <t>základná</t>
        </is>
      </c>
      <c r="O146" s="98" t="n">
        <v>0</v>
      </c>
      <c r="P146" s="98">
        <f>O146*H146</f>
        <v/>
      </c>
      <c r="Q146" s="98" t="n">
        <v>0.00049</v>
      </c>
      <c r="R146" s="98">
        <f>Q146*H146</f>
        <v/>
      </c>
      <c r="S146" s="98" t="n">
        <v>0</v>
      </c>
      <c r="T146" s="98">
        <f>S146*H146</f>
        <v/>
      </c>
      <c r="AR146" s="1" t="inlineStr">
        <is>
          <t>16</t>
        </is>
      </c>
      <c r="AT146" s="1" t="inlineStr">
        <is>
          <t>K</t>
        </is>
      </c>
      <c r="AU146" s="1" t="inlineStr">
        <is>
          <t>2</t>
        </is>
      </c>
      <c r="AY146" s="1" t="inlineStr">
        <is>
          <t>ROZPOCET</t>
        </is>
      </c>
      <c r="BE146" s="31">
        <f>IF(N146="základná",J146,0)</f>
        <v/>
      </c>
      <c r="BF146" s="31">
        <f>IF(N146="znížená",J146,0)</f>
        <v/>
      </c>
      <c r="BG146" s="31">
        <f>IF(N146="zákl. prenesená",J146,0)</f>
        <v/>
      </c>
      <c r="BH146" s="31">
        <f>IF(N146="zníž. prenesená",J146,0)</f>
        <v/>
      </c>
      <c r="BI146" s="31">
        <f>IF(N146="nulová",J146,0)</f>
        <v/>
      </c>
      <c r="BJ146" s="1" t="inlineStr">
        <is>
          <t>2</t>
        </is>
      </c>
      <c r="BK146" s="31">
        <f>ROUND(I146*H146,2)</f>
        <v/>
      </c>
      <c r="BL146" s="1" t="inlineStr">
        <is>
          <t>16</t>
        </is>
      </c>
      <c r="BM146" s="1" t="inlineStr">
        <is>
          <t>-1342450195</t>
        </is>
      </c>
    </row>
    <row r="147">
      <c r="D147" s="79" t="inlineStr">
        <is>
          <t>VV</t>
        </is>
      </c>
      <c r="F147" s="80" t="inlineStr">
        <is>
          <t>dodávka je: 13 stúpačiek DN 50 x 3 stropy = 39</t>
        </is>
      </c>
      <c r="H147" s="101" t="n">
        <v>39</v>
      </c>
      <c r="AT147" s="1" t="inlineStr">
        <is>
          <t>VV</t>
        </is>
      </c>
      <c r="AU147" s="1" t="inlineStr">
        <is>
          <t>2</t>
        </is>
      </c>
      <c r="AV147" s="2" t="inlineStr">
        <is>
          <t>2</t>
        </is>
      </c>
      <c r="AW147" s="2" t="inlineStr">
        <is>
          <t>True</t>
        </is>
      </c>
      <c r="AX147" s="2" t="inlineStr">
        <is>
          <t>1</t>
        </is>
      </c>
      <c r="AY147" s="1" t="inlineStr">
        <is>
          <t>ROZPOCET</t>
        </is>
      </c>
    </row>
    <row r="148" ht="24" customHeight="1">
      <c r="C148" s="72" t="inlineStr">
        <is>
          <t>8</t>
        </is>
      </c>
      <c r="D148" s="72" t="inlineStr">
        <is>
          <t>K</t>
        </is>
      </c>
      <c r="E148" s="73" t="inlineStr">
        <is>
          <t>713530800.S</t>
        </is>
      </c>
      <c r="F148" s="74" t="inlineStr">
        <is>
          <t>Montáž protipožiarnej manžety na prestup vodovodného stúpacieho potrubia d 32-64 mm, EI 120</t>
        </is>
      </c>
      <c r="G148" s="75" t="inlineStr">
        <is>
          <t>ks</t>
        </is>
      </c>
      <c r="H148" s="100" t="n">
        <v>27</v>
      </c>
      <c r="I148" s="77" t="n">
        <v>26.2</v>
      </c>
      <c r="J148" s="77">
        <f>ROUND(I148*H148,2)</f>
        <v/>
      </c>
      <c r="K148" s="78" t="inlineStr">
        <is>
          <t>CENEKON 2026/02</t>
        </is>
      </c>
      <c r="N148" s="46" t="inlineStr">
        <is>
          <t>základná</t>
        </is>
      </c>
      <c r="O148" s="98" t="n">
        <v>0</v>
      </c>
      <c r="P148" s="98">
        <f>O148*H148</f>
        <v/>
      </c>
      <c r="Q148" s="98" t="n">
        <v>0.00049</v>
      </c>
      <c r="R148" s="98">
        <f>Q148*H148</f>
        <v/>
      </c>
      <c r="S148" s="98" t="n">
        <v>0</v>
      </c>
      <c r="T148" s="98">
        <f>S148*H148</f>
        <v/>
      </c>
      <c r="AR148" s="1" t="inlineStr">
        <is>
          <t>16</t>
        </is>
      </c>
      <c r="AT148" s="1" t="inlineStr">
        <is>
          <t>K</t>
        </is>
      </c>
      <c r="AU148" s="1" t="inlineStr">
        <is>
          <t>2</t>
        </is>
      </c>
      <c r="AY148" s="1" t="inlineStr">
        <is>
          <t>ROZPOCET</t>
        </is>
      </c>
      <c r="BE148" s="31">
        <f>IF(N148="základná",J148,0)</f>
        <v/>
      </c>
      <c r="BF148" s="31">
        <f>IF(N148="znížená",J148,0)</f>
        <v/>
      </c>
      <c r="BG148" s="31">
        <f>IF(N148="zákl. prenesená",J148,0)</f>
        <v/>
      </c>
      <c r="BH148" s="31">
        <f>IF(N148="zníž. prenesená",J148,0)</f>
        <v/>
      </c>
      <c r="BI148" s="31">
        <f>IF(N148="nulová",J148,0)</f>
        <v/>
      </c>
      <c r="BJ148" s="1" t="inlineStr">
        <is>
          <t>2</t>
        </is>
      </c>
      <c r="BK148" s="31">
        <f>ROUND(I148*H148,2)</f>
        <v/>
      </c>
      <c r="BL148" s="1" t="inlineStr">
        <is>
          <t>16</t>
        </is>
      </c>
      <c r="BM148" s="1" t="inlineStr">
        <is>
          <t>-1537309364</t>
        </is>
      </c>
    </row>
    <row r="149">
      <c r="D149" s="79" t="inlineStr">
        <is>
          <t>VV</t>
        </is>
      </c>
      <c r="F149" s="80" t="inlineStr">
        <is>
          <t>9 vodovodných stúpačiek x 3 stropy = 27</t>
        </is>
      </c>
      <c r="H149" s="101" t="n">
        <v>27</v>
      </c>
      <c r="AT149" s="1" t="inlineStr">
        <is>
          <t>VV</t>
        </is>
      </c>
      <c r="AU149" s="1" t="inlineStr">
        <is>
          <t>2</t>
        </is>
      </c>
      <c r="AV149" s="2" t="inlineStr">
        <is>
          <t>2</t>
        </is>
      </c>
      <c r="AW149" s="2" t="inlineStr">
        <is>
          <t>True</t>
        </is>
      </c>
      <c r="AX149" s="2" t="inlineStr">
        <is>
          <t>1</t>
        </is>
      </c>
      <c r="AY149" s="1" t="inlineStr">
        <is>
          <t>ROZPOCET</t>
        </is>
      </c>
    </row>
    <row r="150" ht="24" customHeight="1">
      <c r="C150" s="82" t="inlineStr">
        <is>
          <t>9</t>
        </is>
      </c>
      <c r="D150" s="82" t="inlineStr">
        <is>
          <t>M</t>
        </is>
      </c>
      <c r="E150" s="83" t="inlineStr">
        <is>
          <t>31873658</t>
        </is>
      </c>
      <c r="F150" s="84" t="inlineStr">
        <is>
          <t>Protipožiarna manžeta pre potrubie do d 63 mm</t>
        </is>
      </c>
      <c r="G150" s="85" t="inlineStr">
        <is>
          <t>ks</t>
        </is>
      </c>
      <c r="H150" s="102" t="n">
        <v>27</v>
      </c>
      <c r="I150" s="87" t="n">
        <v>25</v>
      </c>
      <c r="J150" s="87">
        <f>ROUND(I150*H150,2)</f>
        <v/>
      </c>
      <c r="K150" s="88" t="inlineStr">
        <is>
          <t>CENEKON 2026/02</t>
        </is>
      </c>
      <c r="N150" s="46" t="inlineStr">
        <is>
          <t>základná</t>
        </is>
      </c>
      <c r="O150" s="98" t="n">
        <v>0</v>
      </c>
      <c r="P150" s="98">
        <f>O150*H150</f>
        <v/>
      </c>
      <c r="Q150" s="98" t="n">
        <v>0</v>
      </c>
      <c r="R150" s="98">
        <f>Q150*H150</f>
        <v/>
      </c>
      <c r="S150" s="98" t="n">
        <v>0</v>
      </c>
      <c r="T150" s="98">
        <f>S150*H150</f>
        <v/>
      </c>
      <c r="AR150" s="1" t="inlineStr">
        <is>
          <t>32</t>
        </is>
      </c>
      <c r="AT150" s="1" t="inlineStr">
        <is>
          <t>M</t>
        </is>
      </c>
      <c r="AU150" s="1" t="inlineStr">
        <is>
          <t>2</t>
        </is>
      </c>
      <c r="AY150" s="1" t="inlineStr">
        <is>
          <t>ROZPOCET</t>
        </is>
      </c>
      <c r="BE150" s="31">
        <f>IF(N150="základná",J150,0)</f>
        <v/>
      </c>
      <c r="BF150" s="31">
        <f>IF(N150="znížená",J150,0)</f>
        <v/>
      </c>
      <c r="BG150" s="31">
        <f>IF(N150="zákl. prenesená",J150,0)</f>
        <v/>
      </c>
      <c r="BH150" s="31">
        <f>IF(N150="zníž. prenesená",J150,0)</f>
        <v/>
      </c>
      <c r="BI150" s="31">
        <f>IF(N150="nulová",J150,0)</f>
        <v/>
      </c>
      <c r="BJ150" s="1" t="inlineStr">
        <is>
          <t>2</t>
        </is>
      </c>
      <c r="BK150" s="31">
        <f>ROUND(I150*H150,2)</f>
        <v/>
      </c>
      <c r="BL150" s="1" t="inlineStr">
        <is>
          <t>16</t>
        </is>
      </c>
      <c r="BM150" s="1" t="inlineStr">
        <is>
          <t>-71091984</t>
        </is>
      </c>
    </row>
    <row r="151">
      <c r="D151" s="79" t="inlineStr">
        <is>
          <t>VV</t>
        </is>
      </c>
      <c r="F151" s="80" t="inlineStr">
        <is>
          <t>dodávka k montáži, množstvo prevzaté z montážnej položky: 27 ks</t>
        </is>
      </c>
      <c r="H151" s="101" t="n">
        <v>27</v>
      </c>
      <c r="AT151" s="1" t="inlineStr">
        <is>
          <t>VV</t>
        </is>
      </c>
      <c r="AU151" s="1" t="inlineStr">
        <is>
          <t>2</t>
        </is>
      </c>
      <c r="AV151" s="2" t="inlineStr">
        <is>
          <t>2</t>
        </is>
      </c>
      <c r="AW151" s="2" t="inlineStr">
        <is>
          <t>True</t>
        </is>
      </c>
      <c r="AX151" s="2" t="inlineStr">
        <is>
          <t>1</t>
        </is>
      </c>
      <c r="AY151" s="1" t="inlineStr">
        <is>
          <t>ROZPOCET</t>
        </is>
      </c>
    </row>
    <row r="152" ht="36" customHeight="1">
      <c r="C152" s="82" t="inlineStr">
        <is>
          <t>10</t>
        </is>
      </c>
      <c r="D152" s="82" t="inlineStr">
        <is>
          <t>M</t>
        </is>
      </c>
      <c r="E152" s="83" t="inlineStr">
        <is>
          <t>631450000500.S</t>
        </is>
      </c>
      <c r="F152" s="84" t="inlineStr">
        <is>
          <t>Rohož z minerálnej vlny hr. 60 mm s pozinkovaným pletivom - výplň utesnených prestupov v dvoch vrstvách</t>
        </is>
      </c>
      <c r="G152" s="85" t="inlineStr">
        <is>
          <t>m2</t>
        </is>
      </c>
      <c r="H152" s="102" t="n">
        <v>7.4</v>
      </c>
      <c r="I152" s="87" t="n">
        <v>23.4</v>
      </c>
      <c r="J152" s="87">
        <f>ROUND(I152*H152,2)</f>
        <v/>
      </c>
      <c r="K152" s="88" t="inlineStr">
        <is>
          <t>CENEKON 2026/02</t>
        </is>
      </c>
      <c r="N152" s="46" t="inlineStr">
        <is>
          <t>základná</t>
        </is>
      </c>
      <c r="O152" s="98" t="n">
        <v>0</v>
      </c>
      <c r="P152" s="98">
        <f>O152*H152</f>
        <v/>
      </c>
      <c r="Q152" s="98" t="n">
        <v>0.0048</v>
      </c>
      <c r="R152" s="98">
        <f>Q152*H152</f>
        <v/>
      </c>
      <c r="S152" s="98" t="n">
        <v>0</v>
      </c>
      <c r="T152" s="98">
        <f>S152*H152</f>
        <v/>
      </c>
      <c r="AR152" s="1" t="inlineStr">
        <is>
          <t>32</t>
        </is>
      </c>
      <c r="AT152" s="1" t="inlineStr">
        <is>
          <t>M</t>
        </is>
      </c>
      <c r="AU152" s="1" t="inlineStr">
        <is>
          <t>2</t>
        </is>
      </c>
      <c r="AY152" s="1" t="inlineStr">
        <is>
          <t>ROZPOCET</t>
        </is>
      </c>
      <c r="BE152" s="31">
        <f>IF(N152="základná",J152,0)</f>
        <v/>
      </c>
      <c r="BF152" s="31">
        <f>IF(N152="znížená",J152,0)</f>
        <v/>
      </c>
      <c r="BG152" s="31">
        <f>IF(N152="zákl. prenesená",J152,0)</f>
        <v/>
      </c>
      <c r="BH152" s="31">
        <f>IF(N152="zníž. prenesená",J152,0)</f>
        <v/>
      </c>
      <c r="BI152" s="31">
        <f>IF(N152="nulová",J152,0)</f>
        <v/>
      </c>
      <c r="BJ152" s="1" t="inlineStr">
        <is>
          <t>2</t>
        </is>
      </c>
      <c r="BK152" s="31">
        <f>ROUND(I152*H152,2)</f>
        <v/>
      </c>
      <c r="BL152" s="1" t="inlineStr">
        <is>
          <t>16</t>
        </is>
      </c>
      <c r="BM152" s="1" t="inlineStr">
        <is>
          <t>-533051132</t>
        </is>
      </c>
    </row>
    <row r="153">
      <c r="D153" s="79" t="inlineStr">
        <is>
          <t>VV</t>
        </is>
      </c>
      <c r="F153" s="80" t="inlineStr">
        <is>
          <t>káblové prestupy 38 x 0,018 m2 = 0,68 m2</t>
        </is>
      </c>
      <c r="AT153" s="1" t="inlineStr">
        <is>
          <t>VV</t>
        </is>
      </c>
      <c r="AU153" s="1" t="inlineStr">
        <is>
          <t>2</t>
        </is>
      </c>
      <c r="AV153" s="2" t="inlineStr">
        <is>
          <t>2</t>
        </is>
      </c>
      <c r="AW153" s="2" t="inlineStr">
        <is>
          <t>True</t>
        </is>
      </c>
      <c r="AX153" s="2" t="inlineStr">
        <is>
          <t>0</t>
        </is>
      </c>
      <c r="AY153" s="1" t="inlineStr">
        <is>
          <t>ROZPOCET</t>
        </is>
      </c>
    </row>
    <row r="154">
      <c r="D154" s="79" t="inlineStr">
        <is>
          <t>VV</t>
        </is>
      </c>
      <c r="F154" s="80" t="inlineStr">
        <is>
          <t>prestupy vzduchotechniky 42 x 0,05 m2 = 2,10 m2</t>
        </is>
      </c>
      <c r="AT154" s="1" t="inlineStr">
        <is>
          <t>VV</t>
        </is>
      </c>
      <c r="AU154" s="1" t="inlineStr">
        <is>
          <t>2</t>
        </is>
      </c>
      <c r="AV154" s="2" t="inlineStr">
        <is>
          <t>2</t>
        </is>
      </c>
      <c r="AW154" s="2" t="inlineStr">
        <is>
          <t>True</t>
        </is>
      </c>
      <c r="AX154" s="2" t="inlineStr">
        <is>
          <t>0</t>
        </is>
      </c>
      <c r="AY154" s="1" t="inlineStr">
        <is>
          <t>ROZPOCET</t>
        </is>
      </c>
    </row>
    <row r="155">
      <c r="D155" s="79" t="inlineStr">
        <is>
          <t>VV</t>
        </is>
      </c>
      <c r="F155" s="80" t="inlineStr">
        <is>
          <t>prestupy chladivového potrubia 33 x 0,0225 m2 = 0,74 m2</t>
        </is>
      </c>
      <c r="AT155" s="1" t="inlineStr">
        <is>
          <t>VV</t>
        </is>
      </c>
      <c r="AU155" s="1" t="inlineStr">
        <is>
          <t>2</t>
        </is>
      </c>
      <c r="AV155" s="2" t="inlineStr">
        <is>
          <t>2</t>
        </is>
      </c>
      <c r="AW155" s="2" t="inlineStr">
        <is>
          <t>True</t>
        </is>
      </c>
      <c r="AX155" s="2" t="inlineStr">
        <is>
          <t>0</t>
        </is>
      </c>
      <c r="AY155" s="1" t="inlineStr">
        <is>
          <t>ROZPOCET</t>
        </is>
      </c>
    </row>
    <row r="156">
      <c r="D156" s="79" t="inlineStr">
        <is>
          <t>VV</t>
        </is>
      </c>
      <c r="F156" s="80" t="inlineStr">
        <is>
          <t>prestupy káblového žľabu 3 x 0,06 m2 = 0,18 m2</t>
        </is>
      </c>
      <c r="AT156" s="1" t="inlineStr">
        <is>
          <t>VV</t>
        </is>
      </c>
      <c r="AU156" s="1" t="inlineStr">
        <is>
          <t>2</t>
        </is>
      </c>
      <c r="AV156" s="2" t="inlineStr">
        <is>
          <t>2</t>
        </is>
      </c>
      <c r="AW156" s="2" t="inlineStr">
        <is>
          <t>True</t>
        </is>
      </c>
      <c r="AX156" s="2" t="inlineStr">
        <is>
          <t>0</t>
        </is>
      </c>
      <c r="AY156" s="1" t="inlineStr">
        <is>
          <t>ROZPOCET</t>
        </is>
      </c>
    </row>
    <row r="157">
      <c r="D157" s="79" t="inlineStr">
        <is>
          <t>VV</t>
        </is>
      </c>
      <c r="F157" s="80" t="inlineStr">
        <is>
          <t>plocha prestupov 0,68 + 2,10 + 0,74 + 0,18 = 3,70 m2</t>
        </is>
      </c>
      <c r="AT157" s="1" t="inlineStr">
        <is>
          <t>VV</t>
        </is>
      </c>
      <c r="AU157" s="1" t="inlineStr">
        <is>
          <t>2</t>
        </is>
      </c>
      <c r="AV157" s="2" t="inlineStr">
        <is>
          <t>2</t>
        </is>
      </c>
      <c r="AW157" s="2" t="inlineStr">
        <is>
          <t>True</t>
        </is>
      </c>
      <c r="AX157" s="2" t="inlineStr">
        <is>
          <t>0</t>
        </is>
      </c>
      <c r="AY157" s="1" t="inlineStr">
        <is>
          <t>ROZPOCET</t>
        </is>
      </c>
    </row>
    <row r="158">
      <c r="D158" s="79" t="inlineStr">
        <is>
          <t>VV</t>
        </is>
      </c>
      <c r="F158" s="80" t="inlineStr">
        <is>
          <t>hrúbka výplne podľa montážnej položky 120 mm, rohož je hr. 60 mm: 3,70 x 2 = 7,40 m2</t>
        </is>
      </c>
      <c r="H158" s="101" t="n">
        <v>7.4</v>
      </c>
      <c r="AT158" s="1" t="inlineStr">
        <is>
          <t>VV</t>
        </is>
      </c>
      <c r="AU158" s="1" t="inlineStr">
        <is>
          <t>2</t>
        </is>
      </c>
      <c r="AV158" s="2" t="inlineStr">
        <is>
          <t>2</t>
        </is>
      </c>
      <c r="AW158" s="2" t="inlineStr">
        <is>
          <t>True</t>
        </is>
      </c>
      <c r="AX158" s="2" t="inlineStr">
        <is>
          <t>1</t>
        </is>
      </c>
      <c r="AY158" s="1" t="inlineStr">
        <is>
          <t>ROZPOCET</t>
        </is>
      </c>
    </row>
    <row r="159" ht="25.92" customHeight="1">
      <c r="D159" s="67" t="inlineStr">
        <is>
          <t>D</t>
        </is>
      </c>
      <c r="E159" s="68" t="inlineStr">
        <is>
          <t>M</t>
        </is>
      </c>
      <c r="F159" s="68" t="inlineStr">
        <is>
          <t>Práce a dodávky M</t>
        </is>
      </c>
      <c r="J159" s="69">
        <f>BK159</f>
        <v/>
      </c>
      <c r="P159" s="98">
        <f>P160</f>
        <v/>
      </c>
      <c r="R159" s="98">
        <f>R160</f>
        <v/>
      </c>
      <c r="T159" s="98">
        <f>T160</f>
        <v/>
      </c>
      <c r="AR159" s="1" t="inlineStr">
        <is>
          <t>3</t>
        </is>
      </c>
      <c r="AT159" s="46" t="inlineStr">
        <is>
          <t>D</t>
        </is>
      </c>
      <c r="AU159" s="46" t="inlineStr">
        <is>
          <t>0</t>
        </is>
      </c>
      <c r="AY159" s="1" t="inlineStr">
        <is>
          <t>ROZPOCET</t>
        </is>
      </c>
      <c r="BK159" s="31">
        <f>BK160</f>
        <v/>
      </c>
    </row>
    <row r="160" ht="22.8" customHeight="1">
      <c r="D160" s="67" t="inlineStr">
        <is>
          <t>D</t>
        </is>
      </c>
      <c r="E160" s="70" t="inlineStr">
        <is>
          <t>21-M</t>
        </is>
      </c>
      <c r="F160" s="70" t="inlineStr">
        <is>
          <t>Elektromontáže</t>
        </is>
      </c>
      <c r="J160" s="71">
        <f>BK160</f>
        <v/>
      </c>
      <c r="P160" s="98">
        <f>SUM(P161:P176)</f>
        <v/>
      </c>
      <c r="R160" s="98">
        <f>SUM(R161:R176)</f>
        <v/>
      </c>
      <c r="T160" s="98">
        <f>SUM(T161:T176)</f>
        <v/>
      </c>
      <c r="AR160" s="1" t="inlineStr">
        <is>
          <t>3</t>
        </is>
      </c>
      <c r="AT160" s="46" t="inlineStr">
        <is>
          <t>D</t>
        </is>
      </c>
      <c r="AU160" s="46" t="inlineStr">
        <is>
          <t>1</t>
        </is>
      </c>
      <c r="AY160" s="1" t="inlineStr">
        <is>
          <t>ROZPOCET</t>
        </is>
      </c>
      <c r="BK160" s="31">
        <f>SUM(BK161:BK176)</f>
        <v/>
      </c>
    </row>
    <row r="161" ht="36" customHeight="1">
      <c r="C161" s="72" t="inlineStr">
        <is>
          <t>11</t>
        </is>
      </c>
      <c r="D161" s="72" t="inlineStr">
        <is>
          <t>K</t>
        </is>
      </c>
      <c r="E161" s="73" t="inlineStr">
        <is>
          <t>210020952.S</t>
        </is>
      </c>
      <c r="F161" s="74" t="inlineStr">
        <is>
          <t>Montáž bezpečnostnej tabuľky únikovej cesty formátu A2 - A5 bez dodávky - smer úniku a označenie únikových východov</t>
        </is>
      </c>
      <c r="G161" s="75" t="inlineStr">
        <is>
          <t>ks</t>
        </is>
      </c>
      <c r="H161" s="100" t="n">
        <v>21</v>
      </c>
      <c r="I161" s="77" t="n">
        <v>2</v>
      </c>
      <c r="J161" s="77">
        <f>ROUND(I161*H161,2)</f>
        <v/>
      </c>
      <c r="K161" s="78" t="inlineStr">
        <is>
          <t>CENEKON 2026/02</t>
        </is>
      </c>
      <c r="N161" s="46" t="inlineStr">
        <is>
          <t>základná</t>
        </is>
      </c>
      <c r="O161" s="98" t="n">
        <v>0</v>
      </c>
      <c r="P161" s="98">
        <f>O161*H161</f>
        <v/>
      </c>
      <c r="Q161" s="98" t="n">
        <v>0</v>
      </c>
      <c r="R161" s="98">
        <f>Q161*H161</f>
        <v/>
      </c>
      <c r="S161" s="98" t="n">
        <v>0</v>
      </c>
      <c r="T161" s="98">
        <f>S161*H161</f>
        <v/>
      </c>
      <c r="AR161" s="1" t="inlineStr">
        <is>
          <t>64</t>
        </is>
      </c>
      <c r="AT161" s="1" t="inlineStr">
        <is>
          <t>K</t>
        </is>
      </c>
      <c r="AU161" s="1" t="inlineStr">
        <is>
          <t>2</t>
        </is>
      </c>
      <c r="AY161" s="1" t="inlineStr">
        <is>
          <t>ROZPOCET</t>
        </is>
      </c>
      <c r="BE161" s="31">
        <f>IF(N161="základná",J161,0)</f>
        <v/>
      </c>
      <c r="BF161" s="31">
        <f>IF(N161="znížená",J161,0)</f>
        <v/>
      </c>
      <c r="BG161" s="31">
        <f>IF(N161="zákl. prenesená",J161,0)</f>
        <v/>
      </c>
      <c r="BH161" s="31">
        <f>IF(N161="zníž. prenesená",J161,0)</f>
        <v/>
      </c>
      <c r="BI161" s="31">
        <f>IF(N161="nulová",J161,0)</f>
        <v/>
      </c>
      <c r="BJ161" s="1" t="inlineStr">
        <is>
          <t>2</t>
        </is>
      </c>
      <c r="BK161" s="31">
        <f>ROUND(I161*H161,2)</f>
        <v/>
      </c>
      <c r="BL161" s="1" t="inlineStr">
        <is>
          <t>64</t>
        </is>
      </c>
      <c r="BM161" s="1" t="inlineStr">
        <is>
          <t>1315887101</t>
        </is>
      </c>
    </row>
    <row r="162">
      <c r="D162" s="79" t="inlineStr">
        <is>
          <t>VV</t>
        </is>
      </c>
      <c r="F162" s="80" t="inlineStr">
        <is>
          <t>1.NP: 12 miest podľa výkresu požiarnej ochrany PO-02</t>
        </is>
      </c>
      <c r="AT162" s="1" t="inlineStr">
        <is>
          <t>VV</t>
        </is>
      </c>
      <c r="AU162" s="1" t="inlineStr">
        <is>
          <t>2</t>
        </is>
      </c>
      <c r="AV162" s="2" t="inlineStr">
        <is>
          <t>2</t>
        </is>
      </c>
      <c r="AW162" s="2" t="inlineStr">
        <is>
          <t>True</t>
        </is>
      </c>
      <c r="AX162" s="2" t="inlineStr">
        <is>
          <t>0</t>
        </is>
      </c>
      <c r="AY162" s="1" t="inlineStr">
        <is>
          <t>ROZPOCET</t>
        </is>
      </c>
    </row>
    <row r="163">
      <c r="D163" s="79" t="inlineStr">
        <is>
          <t>VV</t>
        </is>
      </c>
      <c r="F163" s="80" t="inlineStr">
        <is>
          <t>2.NP až 4.NP: 3 miesta na podlaží x 3 = 9</t>
        </is>
      </c>
      <c r="H163" s="101" t="n">
        <v>9</v>
      </c>
      <c r="AT163" s="1" t="inlineStr">
        <is>
          <t>VV</t>
        </is>
      </c>
      <c r="AU163" s="1" t="inlineStr">
        <is>
          <t>2</t>
        </is>
      </c>
      <c r="AV163" s="2" t="inlineStr">
        <is>
          <t>2</t>
        </is>
      </c>
      <c r="AW163" s="2" t="inlineStr">
        <is>
          <t>True</t>
        </is>
      </c>
      <c r="AX163" s="2" t="inlineStr">
        <is>
          <t>0</t>
        </is>
      </c>
      <c r="AY163" s="1" t="inlineStr">
        <is>
          <t>ROZPOCET</t>
        </is>
      </c>
    </row>
    <row r="164">
      <c r="D164" s="79" t="inlineStr">
        <is>
          <t>VV</t>
        </is>
      </c>
      <c r="F164" s="80" t="inlineStr">
        <is>
          <t>spolu 21</t>
        </is>
      </c>
      <c r="H164" s="101" t="n">
        <v>21</v>
      </c>
      <c r="AT164" s="1" t="inlineStr">
        <is>
          <t>VV</t>
        </is>
      </c>
      <c r="AU164" s="1" t="inlineStr">
        <is>
          <t>2</t>
        </is>
      </c>
      <c r="AV164" s="2" t="inlineStr">
        <is>
          <t>2</t>
        </is>
      </c>
      <c r="AW164" s="2" t="inlineStr">
        <is>
          <t>True</t>
        </is>
      </c>
      <c r="AX164" s="2" t="inlineStr">
        <is>
          <t>1</t>
        </is>
      </c>
      <c r="AY164" s="1" t="inlineStr">
        <is>
          <t>ROZPOCET</t>
        </is>
      </c>
    </row>
    <row r="165" ht="60" customHeight="1">
      <c r="C165" s="82" t="inlineStr">
        <is>
          <t>12</t>
        </is>
      </c>
      <c r="D165" s="82" t="inlineStr">
        <is>
          <t>M</t>
        </is>
      </c>
      <c r="E165" s="83" t="inlineStr">
        <is>
          <t>R012</t>
        </is>
      </c>
      <c r="F165" s="84" t="inlineStr">
        <is>
          <t>Fotoluminiscenčná bezpečnostná tabuľka únikovej cesty 200 x 100 mm - smer úniku a označenie únikových východov (Cena je za dodávku tabuľky podľa cenníka predajcu; osadenie tabuľky je ocenené samostatne položkou montáže bezpečnostnej tabuľky.)</t>
        </is>
      </c>
      <c r="G165" s="85" t="inlineStr">
        <is>
          <t>ks</t>
        </is>
      </c>
      <c r="H165" s="102" t="n">
        <v>21</v>
      </c>
      <c r="I165" s="87" t="n">
        <v>4.35</v>
      </c>
      <c r="J165" s="87">
        <f>ROUND(I165*H165,2)</f>
        <v/>
      </c>
      <c r="K165" s="88" t="inlineStr">
        <is>
          <t>Prieskum trhu 2026</t>
        </is>
      </c>
      <c r="N165" s="46" t="inlineStr">
        <is>
          <t>základná</t>
        </is>
      </c>
      <c r="O165" s="98" t="n">
        <v>0</v>
      </c>
      <c r="P165" s="98">
        <f>O165*H165</f>
        <v/>
      </c>
      <c r="Q165" s="98" t="n">
        <v>0</v>
      </c>
      <c r="R165" s="98">
        <f>Q165*H165</f>
        <v/>
      </c>
      <c r="S165" s="98" t="n">
        <v>0</v>
      </c>
      <c r="T165" s="98">
        <f>S165*H165</f>
        <v/>
      </c>
      <c r="AR165" s="1" t="inlineStr">
        <is>
          <t>256</t>
        </is>
      </c>
      <c r="AT165" s="1" t="inlineStr">
        <is>
          <t>M</t>
        </is>
      </c>
      <c r="AU165" s="1" t="inlineStr">
        <is>
          <t>2</t>
        </is>
      </c>
      <c r="AY165" s="1" t="inlineStr">
        <is>
          <t>ROZPOCET</t>
        </is>
      </c>
      <c r="BE165" s="31">
        <f>IF(N165="základná",J165,0)</f>
        <v/>
      </c>
      <c r="BF165" s="31">
        <f>IF(N165="znížená",J165,0)</f>
        <v/>
      </c>
      <c r="BG165" s="31">
        <f>IF(N165="zákl. prenesená",J165,0)</f>
        <v/>
      </c>
      <c r="BH165" s="31">
        <f>IF(N165="zníž. prenesená",J165,0)</f>
        <v/>
      </c>
      <c r="BI165" s="31">
        <f>IF(N165="nulová",J165,0)</f>
        <v/>
      </c>
      <c r="BJ165" s="1" t="inlineStr">
        <is>
          <t>2</t>
        </is>
      </c>
      <c r="BK165" s="31">
        <f>ROUND(I165*H165,2)</f>
        <v/>
      </c>
      <c r="BL165" s="1" t="inlineStr">
        <is>
          <t>64</t>
        </is>
      </c>
      <c r="BM165" s="1" t="inlineStr">
        <is>
          <t>-1842852711</t>
        </is>
      </c>
    </row>
    <row r="166">
      <c r="D166" s="79" t="inlineStr">
        <is>
          <t>VV</t>
        </is>
      </c>
      <c r="F166" s="80" t="inlineStr">
        <is>
          <t>1.NP: 12 miest podľa výkresu požiarnej ochrany PO-02</t>
        </is>
      </c>
      <c r="AT166" s="1" t="inlineStr">
        <is>
          <t>VV</t>
        </is>
      </c>
      <c r="AU166" s="1" t="inlineStr">
        <is>
          <t>2</t>
        </is>
      </c>
      <c r="AV166" s="2" t="inlineStr">
        <is>
          <t>2</t>
        </is>
      </c>
      <c r="AW166" s="2" t="inlineStr">
        <is>
          <t>True</t>
        </is>
      </c>
      <c r="AX166" s="2" t="inlineStr">
        <is>
          <t>0</t>
        </is>
      </c>
      <c r="AY166" s="1" t="inlineStr">
        <is>
          <t>ROZPOCET</t>
        </is>
      </c>
    </row>
    <row r="167">
      <c r="D167" s="79" t="inlineStr">
        <is>
          <t>VV</t>
        </is>
      </c>
      <c r="F167" s="80" t="inlineStr">
        <is>
          <t>2.NP až 4.NP: 3 miesta na podlaží x 3 = 9</t>
        </is>
      </c>
      <c r="H167" s="101" t="n">
        <v>9</v>
      </c>
      <c r="AT167" s="1" t="inlineStr">
        <is>
          <t>VV</t>
        </is>
      </c>
      <c r="AU167" s="1" t="inlineStr">
        <is>
          <t>2</t>
        </is>
      </c>
      <c r="AV167" s="2" t="inlineStr">
        <is>
          <t>2</t>
        </is>
      </c>
      <c r="AW167" s="2" t="inlineStr">
        <is>
          <t>True</t>
        </is>
      </c>
      <c r="AX167" s="2" t="inlineStr">
        <is>
          <t>0</t>
        </is>
      </c>
      <c r="AY167" s="1" t="inlineStr">
        <is>
          <t>ROZPOCET</t>
        </is>
      </c>
    </row>
    <row r="168">
      <c r="D168" s="79" t="inlineStr">
        <is>
          <t>VV</t>
        </is>
      </c>
      <c r="F168" s="80" t="inlineStr">
        <is>
          <t>spolu 21</t>
        </is>
      </c>
      <c r="H168" s="101" t="n">
        <v>21</v>
      </c>
      <c r="AT168" s="1" t="inlineStr">
        <is>
          <t>VV</t>
        </is>
      </c>
      <c r="AU168" s="1" t="inlineStr">
        <is>
          <t>2</t>
        </is>
      </c>
      <c r="AV168" s="2" t="inlineStr">
        <is>
          <t>2</t>
        </is>
      </c>
      <c r="AW168" s="2" t="inlineStr">
        <is>
          <t>True</t>
        </is>
      </c>
      <c r="AX168" s="2" t="inlineStr">
        <is>
          <t>1</t>
        </is>
      </c>
      <c r="AY168" s="1" t="inlineStr">
        <is>
          <t>ROZPOCET</t>
        </is>
      </c>
    </row>
    <row r="169" ht="36" customHeight="1">
      <c r="C169" s="72" t="inlineStr">
        <is>
          <t>13</t>
        </is>
      </c>
      <c r="D169" s="72" t="inlineStr">
        <is>
          <t>K</t>
        </is>
      </c>
      <c r="E169" s="73" t="inlineStr">
        <is>
          <t>210020952.S</t>
        </is>
      </c>
      <c r="F169" s="74" t="inlineStr">
        <is>
          <t>Montáž bezpečnostnej tabuľky formátu A2 - A5 bez dodávky - informačné a príkazové značenie hlavných uzáverov a vypínačov</t>
        </is>
      </c>
      <c r="G169" s="75" t="inlineStr">
        <is>
          <t>ks</t>
        </is>
      </c>
      <c r="H169" s="100" t="n">
        <v>5</v>
      </c>
      <c r="I169" s="77" t="n">
        <v>2</v>
      </c>
      <c r="J169" s="77">
        <f>ROUND(I169*H169,2)</f>
        <v/>
      </c>
      <c r="K169" s="78" t="inlineStr">
        <is>
          <t>CENEKON 2026/02</t>
        </is>
      </c>
      <c r="N169" s="46" t="inlineStr">
        <is>
          <t>základná</t>
        </is>
      </c>
      <c r="O169" s="98" t="n">
        <v>0</v>
      </c>
      <c r="P169" s="98">
        <f>O169*H169</f>
        <v/>
      </c>
      <c r="Q169" s="98" t="n">
        <v>0</v>
      </c>
      <c r="R169" s="98">
        <f>Q169*H169</f>
        <v/>
      </c>
      <c r="S169" s="98" t="n">
        <v>0</v>
      </c>
      <c r="T169" s="98">
        <f>S169*H169</f>
        <v/>
      </c>
      <c r="AR169" s="1" t="inlineStr">
        <is>
          <t>64</t>
        </is>
      </c>
      <c r="AT169" s="1" t="inlineStr">
        <is>
          <t>K</t>
        </is>
      </c>
      <c r="AU169" s="1" t="inlineStr">
        <is>
          <t>2</t>
        </is>
      </c>
      <c r="AY169" s="1" t="inlineStr">
        <is>
          <t>ROZPOCET</t>
        </is>
      </c>
      <c r="BE169" s="31">
        <f>IF(N169="základná",J169,0)</f>
        <v/>
      </c>
      <c r="BF169" s="31">
        <f>IF(N169="znížená",J169,0)</f>
        <v/>
      </c>
      <c r="BG169" s="31">
        <f>IF(N169="zákl. prenesená",J169,0)</f>
        <v/>
      </c>
      <c r="BH169" s="31">
        <f>IF(N169="zníž. prenesená",J169,0)</f>
        <v/>
      </c>
      <c r="BI169" s="31">
        <f>IF(N169="nulová",J169,0)</f>
        <v/>
      </c>
      <c r="BJ169" s="1" t="inlineStr">
        <is>
          <t>2</t>
        </is>
      </c>
      <c r="BK169" s="31">
        <f>ROUND(I169*H169,2)</f>
        <v/>
      </c>
      <c r="BL169" s="1" t="inlineStr">
        <is>
          <t>64</t>
        </is>
      </c>
      <c r="BM169" s="1" t="inlineStr">
        <is>
          <t>1641211005</t>
        </is>
      </c>
    </row>
    <row r="170">
      <c r="D170" s="79" t="inlineStr">
        <is>
          <t>VV</t>
        </is>
      </c>
      <c r="F170" s="80" t="inlineStr">
        <is>
          <t>hlavný uzáver vody 1</t>
        </is>
      </c>
      <c r="AT170" s="1" t="inlineStr">
        <is>
          <t>VV</t>
        </is>
      </c>
      <c r="AU170" s="1" t="inlineStr">
        <is>
          <t>2</t>
        </is>
      </c>
      <c r="AV170" s="2" t="inlineStr">
        <is>
          <t>2</t>
        </is>
      </c>
      <c r="AW170" s="2" t="inlineStr">
        <is>
          <t>True</t>
        </is>
      </c>
      <c r="AX170" s="2" t="inlineStr">
        <is>
          <t>0</t>
        </is>
      </c>
      <c r="AY170" s="1" t="inlineStr">
        <is>
          <t>ROZPOCET</t>
        </is>
      </c>
    </row>
    <row r="171">
      <c r="D171" s="79" t="inlineStr">
        <is>
          <t>VV</t>
        </is>
      </c>
      <c r="F171" s="80" t="inlineStr">
        <is>
          <t>hlavný vypínač CENTRAL STOP 1</t>
        </is>
      </c>
      <c r="AT171" s="1" t="inlineStr">
        <is>
          <t>VV</t>
        </is>
      </c>
      <c r="AU171" s="1" t="inlineStr">
        <is>
          <t>2</t>
        </is>
      </c>
      <c r="AV171" s="2" t="inlineStr">
        <is>
          <t>2</t>
        </is>
      </c>
      <c r="AW171" s="2" t="inlineStr">
        <is>
          <t>True</t>
        </is>
      </c>
      <c r="AX171" s="2" t="inlineStr">
        <is>
          <t>0</t>
        </is>
      </c>
      <c r="AY171" s="1" t="inlineStr">
        <is>
          <t>ROZPOCET</t>
        </is>
      </c>
    </row>
    <row r="172">
      <c r="D172" s="79" t="inlineStr">
        <is>
          <t>VV</t>
        </is>
      </c>
      <c r="F172" s="80" t="inlineStr">
        <is>
          <t>elektromerový rozvádzač RE: označenie rozvodne + zákaz hasenia vodou 2</t>
        </is>
      </c>
      <c r="AT172" s="1" t="inlineStr">
        <is>
          <t>VV</t>
        </is>
      </c>
      <c r="AU172" s="1" t="inlineStr">
        <is>
          <t>2</t>
        </is>
      </c>
      <c r="AV172" s="2" t="inlineStr">
        <is>
          <t>2</t>
        </is>
      </c>
      <c r="AW172" s="2" t="inlineStr">
        <is>
          <t>True</t>
        </is>
      </c>
      <c r="AX172" s="2" t="inlineStr">
        <is>
          <t>0</t>
        </is>
      </c>
      <c r="AY172" s="1" t="inlineStr">
        <is>
          <t>ROZPOCET</t>
        </is>
      </c>
    </row>
    <row r="173">
      <c r="D173" s="79" t="inlineStr">
        <is>
          <t>VV</t>
        </is>
      </c>
      <c r="F173" s="80" t="inlineStr">
        <is>
          <t>rozvádzač výťahu RV 1</t>
        </is>
      </c>
      <c r="AT173" s="1" t="inlineStr">
        <is>
          <t>VV</t>
        </is>
      </c>
      <c r="AU173" s="1" t="inlineStr">
        <is>
          <t>2</t>
        </is>
      </c>
      <c r="AV173" s="2" t="inlineStr">
        <is>
          <t>2</t>
        </is>
      </c>
      <c r="AW173" s="2" t="inlineStr">
        <is>
          <t>True</t>
        </is>
      </c>
      <c r="AX173" s="2" t="inlineStr">
        <is>
          <t>0</t>
        </is>
      </c>
      <c r="AY173" s="1" t="inlineStr">
        <is>
          <t>ROZPOCET</t>
        </is>
      </c>
    </row>
    <row r="174">
      <c r="D174" s="79" t="inlineStr">
        <is>
          <t>VV</t>
        </is>
      </c>
      <c r="F174" s="80" t="inlineStr">
        <is>
          <t>spolu 5 ks</t>
        </is>
      </c>
      <c r="H174" s="101" t="n">
        <v>5</v>
      </c>
      <c r="AT174" s="1" t="inlineStr">
        <is>
          <t>VV</t>
        </is>
      </c>
      <c r="AU174" s="1" t="inlineStr">
        <is>
          <t>2</t>
        </is>
      </c>
      <c r="AV174" s="2" t="inlineStr">
        <is>
          <t>2</t>
        </is>
      </c>
      <c r="AW174" s="2" t="inlineStr">
        <is>
          <t>True</t>
        </is>
      </c>
      <c r="AX174" s="2" t="inlineStr">
        <is>
          <t>1</t>
        </is>
      </c>
      <c r="AY174" s="1" t="inlineStr">
        <is>
          <t>ROZPOCET</t>
        </is>
      </c>
    </row>
    <row r="175" ht="36" customHeight="1">
      <c r="C175" s="82" t="inlineStr">
        <is>
          <t>14</t>
        </is>
      </c>
      <c r="D175" s="82" t="inlineStr">
        <is>
          <t>M</t>
        </is>
      </c>
      <c r="E175" s="83" t="inlineStr">
        <is>
          <t>548230000100.S</t>
        </is>
      </c>
      <c r="F175" s="84" t="inlineStr">
        <is>
          <t>Tabuľka bezpečnostná smaltovaná, rovná lxv 210x297 mm - informačné a príkazové značenie hlavných uzáverov a vypínačov</t>
        </is>
      </c>
      <c r="G175" s="85" t="inlineStr">
        <is>
          <t>ks</t>
        </is>
      </c>
      <c r="H175" s="102" t="n">
        <v>5</v>
      </c>
      <c r="I175" s="87" t="n">
        <v>5.46</v>
      </c>
      <c r="J175" s="87">
        <f>ROUND(I175*H175,2)</f>
        <v/>
      </c>
      <c r="K175" s="88" t="inlineStr">
        <is>
          <t>CENEKON 2026/02</t>
        </is>
      </c>
      <c r="N175" s="46" t="inlineStr">
        <is>
          <t>základná</t>
        </is>
      </c>
      <c r="O175" s="98" t="n">
        <v>0</v>
      </c>
      <c r="P175" s="98">
        <f>O175*H175</f>
        <v/>
      </c>
      <c r="Q175" s="98" t="n">
        <v>0.00053</v>
      </c>
      <c r="R175" s="98">
        <f>Q175*H175</f>
        <v/>
      </c>
      <c r="S175" s="98" t="n">
        <v>0</v>
      </c>
      <c r="T175" s="98">
        <f>S175*H175</f>
        <v/>
      </c>
      <c r="AR175" s="1" t="inlineStr">
        <is>
          <t>256</t>
        </is>
      </c>
      <c r="AT175" s="1" t="inlineStr">
        <is>
          <t>M</t>
        </is>
      </c>
      <c r="AU175" s="1" t="inlineStr">
        <is>
          <t>2</t>
        </is>
      </c>
      <c r="AY175" s="1" t="inlineStr">
        <is>
          <t>ROZPOCET</t>
        </is>
      </c>
      <c r="BE175" s="31">
        <f>IF(N175="základná",J175,0)</f>
        <v/>
      </c>
      <c r="BF175" s="31">
        <f>IF(N175="znížená",J175,0)</f>
        <v/>
      </c>
      <c r="BG175" s="31">
        <f>IF(N175="zákl. prenesená",J175,0)</f>
        <v/>
      </c>
      <c r="BH175" s="31">
        <f>IF(N175="zníž. prenesená",J175,0)</f>
        <v/>
      </c>
      <c r="BI175" s="31">
        <f>IF(N175="nulová",J175,0)</f>
        <v/>
      </c>
      <c r="BJ175" s="1" t="inlineStr">
        <is>
          <t>2</t>
        </is>
      </c>
      <c r="BK175" s="31">
        <f>ROUND(I175*H175,2)</f>
        <v/>
      </c>
      <c r="BL175" s="1" t="inlineStr">
        <is>
          <t>64</t>
        </is>
      </c>
      <c r="BM175" s="1" t="inlineStr">
        <is>
          <t>1900111015</t>
        </is>
      </c>
    </row>
    <row r="176">
      <c r="D176" s="79" t="inlineStr">
        <is>
          <t>VV</t>
        </is>
      </c>
      <c r="F176" s="80" t="inlineStr">
        <is>
          <t>dodávka k montážnej položke, 5 ks</t>
        </is>
      </c>
      <c r="H176" s="101" t="n">
        <v>5</v>
      </c>
      <c r="AT176" s="1" t="inlineStr">
        <is>
          <t>VV</t>
        </is>
      </c>
      <c r="AU176" s="1" t="inlineStr">
        <is>
          <t>2</t>
        </is>
      </c>
      <c r="AV176" s="2" t="inlineStr">
        <is>
          <t>2</t>
        </is>
      </c>
      <c r="AW176" s="2" t="inlineStr">
        <is>
          <t>True</t>
        </is>
      </c>
      <c r="AX176" s="2" t="inlineStr">
        <is>
          <t>1</t>
        </is>
      </c>
      <c r="AY176" s="1" t="inlineStr">
        <is>
          <t>ROZPOCET</t>
        </is>
      </c>
    </row>
    <row r="177" ht="25.92" customHeight="1">
      <c r="D177" s="67" t="inlineStr">
        <is>
          <t>D</t>
        </is>
      </c>
      <c r="E177" s="68" t="inlineStr">
        <is>
          <t>OST</t>
        </is>
      </c>
      <c r="F177" s="68" t="inlineStr">
        <is>
          <t>Ostatné</t>
        </is>
      </c>
      <c r="J177" s="69">
        <f>BK177</f>
        <v/>
      </c>
      <c r="P177" s="98">
        <f>P178</f>
        <v/>
      </c>
      <c r="R177" s="98">
        <f>R178</f>
        <v/>
      </c>
      <c r="T177" s="98">
        <f>T178</f>
        <v/>
      </c>
      <c r="AR177" s="1" t="inlineStr">
        <is>
          <t>4</t>
        </is>
      </c>
      <c r="AT177" s="46" t="inlineStr">
        <is>
          <t>D</t>
        </is>
      </c>
      <c r="AU177" s="46" t="inlineStr">
        <is>
          <t>0</t>
        </is>
      </c>
      <c r="AY177" s="1" t="inlineStr">
        <is>
          <t>ROZPOCET</t>
        </is>
      </c>
      <c r="BK177" s="31">
        <f>BK178</f>
        <v/>
      </c>
    </row>
    <row r="178" ht="22.8" customHeight="1">
      <c r="D178" s="67" t="inlineStr">
        <is>
          <t>D</t>
        </is>
      </c>
      <c r="E178" s="70" t="inlineStr">
        <is>
          <t>O01</t>
        </is>
      </c>
      <c r="F178" s="70" t="inlineStr">
        <is>
          <t>Ostatné</t>
        </is>
      </c>
      <c r="J178" s="71">
        <f>BK178</f>
        <v/>
      </c>
      <c r="P178" s="98">
        <f>SUM(P179:P187)</f>
        <v/>
      </c>
      <c r="R178" s="98">
        <f>SUM(R179:R187)</f>
        <v/>
      </c>
      <c r="T178" s="98">
        <f>SUM(T179:T187)</f>
        <v/>
      </c>
      <c r="AR178" s="1" t="inlineStr">
        <is>
          <t>4</t>
        </is>
      </c>
      <c r="AT178" s="46" t="inlineStr">
        <is>
          <t>D</t>
        </is>
      </c>
      <c r="AU178" s="46" t="inlineStr">
        <is>
          <t>1</t>
        </is>
      </c>
      <c r="AY178" s="1" t="inlineStr">
        <is>
          <t>ROZPOCET</t>
        </is>
      </c>
      <c r="BK178" s="31">
        <f>SUM(BK179:BK187)</f>
        <v/>
      </c>
    </row>
    <row r="179" ht="24" customHeight="1">
      <c r="C179" s="82" t="inlineStr">
        <is>
          <t>15</t>
        </is>
      </c>
      <c r="D179" s="82" t="inlineStr">
        <is>
          <t>M</t>
        </is>
      </c>
      <c r="E179" s="83" t="inlineStr">
        <is>
          <t>449170000900.S</t>
        </is>
      </c>
      <c r="F179" s="84" t="inlineStr">
        <is>
          <t>Prenosný hasiaci prístroj práškový 6 kg vrátane držiaka</t>
        </is>
      </c>
      <c r="G179" s="85" t="inlineStr">
        <is>
          <t>ks</t>
        </is>
      </c>
      <c r="H179" s="102" t="n">
        <v>12</v>
      </c>
      <c r="I179" s="87" t="n">
        <v>99.45999999999999</v>
      </c>
      <c r="J179" s="87">
        <f>ROUND(I179*H179,2)</f>
        <v/>
      </c>
      <c r="K179" s="88" t="inlineStr">
        <is>
          <t>CENEKON 2026/02</t>
        </is>
      </c>
      <c r="N179" s="46" t="inlineStr">
        <is>
          <t>základná</t>
        </is>
      </c>
      <c r="O179" s="98" t="n">
        <v>0</v>
      </c>
      <c r="P179" s="98">
        <f>O179*H179</f>
        <v/>
      </c>
      <c r="Q179" s="98" t="n">
        <v>0.009599999999999999</v>
      </c>
      <c r="R179" s="98">
        <f>Q179*H179</f>
        <v/>
      </c>
      <c r="S179" s="98" t="n">
        <v>0</v>
      </c>
      <c r="T179" s="98">
        <f>S179*H179</f>
        <v/>
      </c>
      <c r="AR179" s="1" t="inlineStr">
        <is>
          <t>512</t>
        </is>
      </c>
      <c r="AT179" s="1" t="inlineStr">
        <is>
          <t>M</t>
        </is>
      </c>
      <c r="AU179" s="1" t="inlineStr">
        <is>
          <t>2</t>
        </is>
      </c>
      <c r="AY179" s="1" t="inlineStr">
        <is>
          <t>ROZPOCET</t>
        </is>
      </c>
      <c r="BE179" s="31">
        <f>IF(N179="základná",J179,0)</f>
        <v/>
      </c>
      <c r="BF179" s="31">
        <f>IF(N179="znížená",J179,0)</f>
        <v/>
      </c>
      <c r="BG179" s="31">
        <f>IF(N179="zákl. prenesená",J179,0)</f>
        <v/>
      </c>
      <c r="BH179" s="31">
        <f>IF(N179="zníž. prenesená",J179,0)</f>
        <v/>
      </c>
      <c r="BI179" s="31">
        <f>IF(N179="nulová",J179,0)</f>
        <v/>
      </c>
      <c r="BJ179" s="1" t="inlineStr">
        <is>
          <t>2</t>
        </is>
      </c>
      <c r="BK179" s="31">
        <f>ROUND(I179*H179,2)</f>
        <v/>
      </c>
      <c r="BL179" s="1" t="inlineStr">
        <is>
          <t>512</t>
        </is>
      </c>
      <c r="BM179" s="1" t="inlineStr">
        <is>
          <t>1871231183</t>
        </is>
      </c>
    </row>
    <row r="180">
      <c r="D180" s="79" t="inlineStr">
        <is>
          <t>VV</t>
        </is>
      </c>
      <c r="F180" s="80" t="inlineStr">
        <is>
          <t>technická správa PO str. 9: požiarne úseky N1.02-II až N1.07-II po 2 práškové prenosné hasiace prístroje</t>
        </is>
      </c>
      <c r="AT180" s="1" t="inlineStr">
        <is>
          <t>VV</t>
        </is>
      </c>
      <c r="AU180" s="1" t="inlineStr">
        <is>
          <t>2</t>
        </is>
      </c>
      <c r="AV180" s="2" t="inlineStr">
        <is>
          <t>2</t>
        </is>
      </c>
      <c r="AW180" s="2" t="inlineStr">
        <is>
          <t>True</t>
        </is>
      </c>
      <c r="AX180" s="2" t="inlineStr">
        <is>
          <t>0</t>
        </is>
      </c>
      <c r="AY180" s="1" t="inlineStr">
        <is>
          <t>ROZPOCET</t>
        </is>
      </c>
    </row>
    <row r="181">
      <c r="D181" s="79" t="inlineStr">
        <is>
          <t>VV</t>
        </is>
      </c>
      <c r="F181" s="80" t="inlineStr">
        <is>
          <t>6 požiarnych úsekov x 2 = 12</t>
        </is>
      </c>
      <c r="H181" s="101" t="n">
        <v>12</v>
      </c>
      <c r="AT181" s="1" t="inlineStr">
        <is>
          <t>VV</t>
        </is>
      </c>
      <c r="AU181" s="1" t="inlineStr">
        <is>
          <t>2</t>
        </is>
      </c>
      <c r="AV181" s="2" t="inlineStr">
        <is>
          <t>2</t>
        </is>
      </c>
      <c r="AW181" s="2" t="inlineStr">
        <is>
          <t>True</t>
        </is>
      </c>
      <c r="AX181" s="2" t="inlineStr">
        <is>
          <t>1</t>
        </is>
      </c>
      <c r="AY181" s="1" t="inlineStr">
        <is>
          <t>ROZPOCET</t>
        </is>
      </c>
    </row>
    <row r="182" ht="24" customHeight="1">
      <c r="C182" s="82" t="inlineStr">
        <is>
          <t>16</t>
        </is>
      </c>
      <c r="D182" s="82" t="inlineStr">
        <is>
          <t>M</t>
        </is>
      </c>
      <c r="E182" s="83" t="inlineStr">
        <is>
          <t>286220045900.S</t>
        </is>
      </c>
      <c r="F182" s="84" t="inlineStr">
        <is>
          <t>Protipožiarna manžeta DN 110 na prestupe odpadového potrubia požiarne deliacou konštrukciou</t>
        </is>
      </c>
      <c r="G182" s="85" t="inlineStr">
        <is>
          <t>ks</t>
        </is>
      </c>
      <c r="H182" s="102" t="n">
        <v>27</v>
      </c>
      <c r="I182" s="87" t="n">
        <v>104.06</v>
      </c>
      <c r="J182" s="87">
        <f>ROUND(I182*H182,2)</f>
        <v/>
      </c>
      <c r="K182" s="88" t="inlineStr">
        <is>
          <t>CENEKON 2026/02</t>
        </is>
      </c>
      <c r="N182" s="46" t="inlineStr">
        <is>
          <t>základná</t>
        </is>
      </c>
      <c r="O182" s="98" t="n">
        <v>0</v>
      </c>
      <c r="P182" s="98">
        <f>O182*H182</f>
        <v/>
      </c>
      <c r="Q182" s="98" t="n">
        <v>0.00051</v>
      </c>
      <c r="R182" s="98">
        <f>Q182*H182</f>
        <v/>
      </c>
      <c r="S182" s="98" t="n">
        <v>0</v>
      </c>
      <c r="T182" s="98">
        <f>S182*H182</f>
        <v/>
      </c>
      <c r="AR182" s="1" t="inlineStr">
        <is>
          <t>512</t>
        </is>
      </c>
      <c r="AT182" s="1" t="inlineStr">
        <is>
          <t>M</t>
        </is>
      </c>
      <c r="AU182" s="1" t="inlineStr">
        <is>
          <t>2</t>
        </is>
      </c>
      <c r="AY182" s="1" t="inlineStr">
        <is>
          <t>ROZPOCET</t>
        </is>
      </c>
      <c r="BE182" s="31">
        <f>IF(N182="základná",J182,0)</f>
        <v/>
      </c>
      <c r="BF182" s="31">
        <f>IF(N182="znížená",J182,0)</f>
        <v/>
      </c>
      <c r="BG182" s="31">
        <f>IF(N182="zákl. prenesená",J182,0)</f>
        <v/>
      </c>
      <c r="BH182" s="31">
        <f>IF(N182="zníž. prenesená",J182,0)</f>
        <v/>
      </c>
      <c r="BI182" s="31">
        <f>IF(N182="nulová",J182,0)</f>
        <v/>
      </c>
      <c r="BJ182" s="1" t="inlineStr">
        <is>
          <t>2</t>
        </is>
      </c>
      <c r="BK182" s="31">
        <f>ROUND(I182*H182,2)</f>
        <v/>
      </c>
      <c r="BL182" s="1" t="inlineStr">
        <is>
          <t>512</t>
        </is>
      </c>
      <c r="BM182" s="1" t="inlineStr">
        <is>
          <t>-735985875</t>
        </is>
      </c>
    </row>
    <row r="183">
      <c r="D183" s="79" t="inlineStr">
        <is>
          <t>VV</t>
        </is>
      </c>
      <c r="F183" s="80" t="inlineStr">
        <is>
          <t>9 stúpačiek DN 110 x 3 stropy (nad 1.NP, 2.NP, 3.NP) = 27</t>
        </is>
      </c>
      <c r="H183" s="101" t="n">
        <v>27</v>
      </c>
      <c r="AT183" s="1" t="inlineStr">
        <is>
          <t>VV</t>
        </is>
      </c>
      <c r="AU183" s="1" t="inlineStr">
        <is>
          <t>2</t>
        </is>
      </c>
      <c r="AV183" s="2" t="inlineStr">
        <is>
          <t>2</t>
        </is>
      </c>
      <c r="AW183" s="2" t="inlineStr">
        <is>
          <t>True</t>
        </is>
      </c>
      <c r="AX183" s="2" t="inlineStr">
        <is>
          <t>1</t>
        </is>
      </c>
      <c r="AY183" s="1" t="inlineStr">
        <is>
          <t>ROZPOCET</t>
        </is>
      </c>
    </row>
    <row r="184" ht="24" customHeight="1">
      <c r="C184" s="82" t="inlineStr">
        <is>
          <t>17</t>
        </is>
      </c>
      <c r="D184" s="82" t="inlineStr">
        <is>
          <t>M</t>
        </is>
      </c>
      <c r="E184" s="83" t="inlineStr">
        <is>
          <t>286220045800.S</t>
        </is>
      </c>
      <c r="F184" s="84" t="inlineStr">
        <is>
          <t>Protipožiarna manžeta DN 75 na prestupe odpadového potrubia požiarne deliacou konštrukciou</t>
        </is>
      </c>
      <c r="G184" s="85" t="inlineStr">
        <is>
          <t>ks</t>
        </is>
      </c>
      <c r="H184" s="102" t="n">
        <v>45</v>
      </c>
      <c r="I184" s="87" t="n">
        <v>76.04000000000001</v>
      </c>
      <c r="J184" s="87">
        <f>ROUND(I184*H184,2)</f>
        <v/>
      </c>
      <c r="K184" s="88" t="inlineStr">
        <is>
          <t>CENEKON 2026/02</t>
        </is>
      </c>
      <c r="N184" s="46" t="inlineStr">
        <is>
          <t>základná</t>
        </is>
      </c>
      <c r="O184" s="98" t="n">
        <v>0</v>
      </c>
      <c r="P184" s="98">
        <f>O184*H184</f>
        <v/>
      </c>
      <c r="Q184" s="98" t="n">
        <v>0.00039</v>
      </c>
      <c r="R184" s="98">
        <f>Q184*H184</f>
        <v/>
      </c>
      <c r="S184" s="98" t="n">
        <v>0</v>
      </c>
      <c r="T184" s="98">
        <f>S184*H184</f>
        <v/>
      </c>
      <c r="AR184" s="1" t="inlineStr">
        <is>
          <t>512</t>
        </is>
      </c>
      <c r="AT184" s="1" t="inlineStr">
        <is>
          <t>M</t>
        </is>
      </c>
      <c r="AU184" s="1" t="inlineStr">
        <is>
          <t>2</t>
        </is>
      </c>
      <c r="AY184" s="1" t="inlineStr">
        <is>
          <t>ROZPOCET</t>
        </is>
      </c>
      <c r="BE184" s="31">
        <f>IF(N184="základná",J184,0)</f>
        <v/>
      </c>
      <c r="BF184" s="31">
        <f>IF(N184="znížená",J184,0)</f>
        <v/>
      </c>
      <c r="BG184" s="31">
        <f>IF(N184="zákl. prenesená",J184,0)</f>
        <v/>
      </c>
      <c r="BH184" s="31">
        <f>IF(N184="zníž. prenesená",J184,0)</f>
        <v/>
      </c>
      <c r="BI184" s="31">
        <f>IF(N184="nulová",J184,0)</f>
        <v/>
      </c>
      <c r="BJ184" s="1" t="inlineStr">
        <is>
          <t>2</t>
        </is>
      </c>
      <c r="BK184" s="31">
        <f>ROUND(I184*H184,2)</f>
        <v/>
      </c>
      <c r="BL184" s="1" t="inlineStr">
        <is>
          <t>512</t>
        </is>
      </c>
      <c r="BM184" s="1" t="inlineStr">
        <is>
          <t>943954053</t>
        </is>
      </c>
    </row>
    <row r="185">
      <c r="D185" s="79" t="inlineStr">
        <is>
          <t>VV</t>
        </is>
      </c>
      <c r="F185" s="80" t="inlineStr">
        <is>
          <t>15 stúpačiek DN 75 x 3 stropy = 45</t>
        </is>
      </c>
      <c r="H185" s="101" t="n">
        <v>45</v>
      </c>
      <c r="AT185" s="1" t="inlineStr">
        <is>
          <t>VV</t>
        </is>
      </c>
      <c r="AU185" s="1" t="inlineStr">
        <is>
          <t>2</t>
        </is>
      </c>
      <c r="AV185" s="2" t="inlineStr">
        <is>
          <t>2</t>
        </is>
      </c>
      <c r="AW185" s="2" t="inlineStr">
        <is>
          <t>True</t>
        </is>
      </c>
      <c r="AX185" s="2" t="inlineStr">
        <is>
          <t>1</t>
        </is>
      </c>
      <c r="AY185" s="1" t="inlineStr">
        <is>
          <t>ROZPOCET</t>
        </is>
      </c>
    </row>
    <row r="186" ht="24" customHeight="1">
      <c r="C186" s="82" t="inlineStr">
        <is>
          <t>18</t>
        </is>
      </c>
      <c r="D186" s="82" t="inlineStr">
        <is>
          <t>M</t>
        </is>
      </c>
      <c r="E186" s="83" t="inlineStr">
        <is>
          <t>286220045700.S</t>
        </is>
      </c>
      <c r="F186" s="84" t="inlineStr">
        <is>
          <t>Protipožiarna manžeta DN 50 na prestupe odpadového potrubia požiarne deliacou konštrukciou</t>
        </is>
      </c>
      <c r="G186" s="85" t="inlineStr">
        <is>
          <t>ks</t>
        </is>
      </c>
      <c r="H186" s="102" t="n">
        <v>39</v>
      </c>
      <c r="I186" s="87" t="n">
        <v>69.03</v>
      </c>
      <c r="J186" s="87">
        <f>ROUND(I186*H186,2)</f>
        <v/>
      </c>
      <c r="K186" s="88" t="inlineStr">
        <is>
          <t>CENEKON 2026/02</t>
        </is>
      </c>
      <c r="N186" s="46" t="inlineStr">
        <is>
          <t>základná</t>
        </is>
      </c>
      <c r="O186" s="98" t="n">
        <v>0</v>
      </c>
      <c r="P186" s="98">
        <f>O186*H186</f>
        <v/>
      </c>
      <c r="Q186" s="98" t="n">
        <v>0.00027</v>
      </c>
      <c r="R186" s="98">
        <f>Q186*H186</f>
        <v/>
      </c>
      <c r="S186" s="98" t="n">
        <v>0</v>
      </c>
      <c r="T186" s="98">
        <f>S186*H186</f>
        <v/>
      </c>
      <c r="AR186" s="1" t="inlineStr">
        <is>
          <t>512</t>
        </is>
      </c>
      <c r="AT186" s="1" t="inlineStr">
        <is>
          <t>M</t>
        </is>
      </c>
      <c r="AU186" s="1" t="inlineStr">
        <is>
          <t>2</t>
        </is>
      </c>
      <c r="AY186" s="1" t="inlineStr">
        <is>
          <t>ROZPOCET</t>
        </is>
      </c>
      <c r="BE186" s="31">
        <f>IF(N186="základná",J186,0)</f>
        <v/>
      </c>
      <c r="BF186" s="31">
        <f>IF(N186="znížená",J186,0)</f>
        <v/>
      </c>
      <c r="BG186" s="31">
        <f>IF(N186="zákl. prenesená",J186,0)</f>
        <v/>
      </c>
      <c r="BH186" s="31">
        <f>IF(N186="zníž. prenesená",J186,0)</f>
        <v/>
      </c>
      <c r="BI186" s="31">
        <f>IF(N186="nulová",J186,0)</f>
        <v/>
      </c>
      <c r="BJ186" s="1" t="inlineStr">
        <is>
          <t>2</t>
        </is>
      </c>
      <c r="BK186" s="31">
        <f>ROUND(I186*H186,2)</f>
        <v/>
      </c>
      <c r="BL186" s="1" t="inlineStr">
        <is>
          <t>512</t>
        </is>
      </c>
      <c r="BM186" s="1" t="inlineStr">
        <is>
          <t>-234833543</t>
        </is>
      </c>
    </row>
    <row r="187">
      <c r="D187" s="79" t="inlineStr">
        <is>
          <t>VV</t>
        </is>
      </c>
      <c r="F187" s="80" t="inlineStr">
        <is>
          <t>13 stúpačiek DN 50 x 3 stropy = 39</t>
        </is>
      </c>
      <c r="H187" s="101" t="n">
        <v>39</v>
      </c>
      <c r="AT187" s="1" t="inlineStr">
        <is>
          <t>VV</t>
        </is>
      </c>
      <c r="AU187" s="1" t="inlineStr">
        <is>
          <t>2</t>
        </is>
      </c>
      <c r="AV187" s="2" t="inlineStr">
        <is>
          <t>2</t>
        </is>
      </c>
      <c r="AW187" s="2" t="inlineStr">
        <is>
          <t>True</t>
        </is>
      </c>
      <c r="AX187" s="2" t="inlineStr">
        <is>
          <t>1</t>
        </is>
      </c>
      <c r="AY187" s="1" t="inlineStr">
        <is>
          <t>ROZPOCET</t>
        </is>
      </c>
    </row>
  </sheetData>
  <mergeCells count="9">
    <mergeCell ref="E18:H18"/>
    <mergeCell ref="E9:H9"/>
    <mergeCell ref="E116:H116"/>
    <mergeCell ref="E114:H114"/>
    <mergeCell ref="L2:V2"/>
    <mergeCell ref="E85:H85"/>
    <mergeCell ref="E7:H7"/>
    <mergeCell ref="E87:H87"/>
    <mergeCell ref="E27:H27"/>
  </mergeCells>
  <pageMargins left="0.75" right="0.75" top="1" bottom="1" header="0.5" footer="0.5"/>
  <pageSetup orientation="portrait" paperSize="9" fitToHeight="100"/>
</worksheet>
</file>

<file path=xl/worksheets/sheet9.xml><?xml version="1.0" encoding="utf-8"?>
<worksheet xmlns="http://schemas.openxmlformats.org/spreadsheetml/2006/main">
  <sheetPr>
    <outlinePr summaryBelow="1" summaryRight="1"/>
    <pageSetUpPr/>
  </sheetPr>
  <dimension ref="A1:BM170"/>
  <sheetViews>
    <sheetView showGridLines="0" workbookViewId="0">
      <selection activeCell="A1" sqref="A1"/>
    </sheetView>
  </sheetViews>
  <sheetFormatPr baseColWidth="8" defaultRowHeight="15"/>
  <cols>
    <col width="8.33" customWidth="1" min="1" max="1"/>
    <col width="1.17" customWidth="1" min="2" max="2"/>
    <col width="4.16" customWidth="1" min="3" max="3"/>
    <col width="4.33" customWidth="1" min="4" max="4"/>
    <col width="17.16" customWidth="1" min="5" max="5"/>
    <col width="50.83" customWidth="1" min="6" max="6"/>
    <col width="7.5" customWidth="1" min="7" max="7"/>
    <col width="14" customWidth="1" min="8" max="8"/>
    <col width="15.83" customWidth="1" min="9" max="9"/>
    <col width="22.33" customWidth="1" min="10" max="10"/>
    <col hidden="1" width="22.33" customWidth="1" min="11" max="11"/>
    <col width="9.33" customWidth="1" min="12" max="12"/>
    <col hidden="1" width="10.83" customWidth="1" min="13" max="13"/>
    <col hidden="1" width="9.33" customWidth="1" min="14" max="14"/>
    <col hidden="1" width="14.17" customWidth="1" min="15" max="15"/>
    <col hidden="1" width="14.17" customWidth="1" min="16" max="16"/>
    <col hidden="1" width="14.17" customWidth="1" min="17" max="17"/>
    <col hidden="1" width="14.17" customWidth="1" min="18" max="18"/>
    <col hidden="1" width="14.17" customWidth="1" min="19" max="19"/>
    <col hidden="1" width="14.17" customWidth="1" min="20" max="20"/>
    <col hidden="1" width="16.33" customWidth="1" min="21" max="21"/>
    <col hidden="1" width="9.33" customWidth="1" min="44" max="44"/>
    <col hidden="1" width="9.33" customWidth="1" min="45" max="45"/>
    <col hidden="1" width="9.33" customWidth="1" min="46" max="46"/>
    <col hidden="1" width="9.33" customWidth="1" min="47" max="47"/>
    <col hidden="1" width="9.33" customWidth="1" min="48" max="48"/>
    <col hidden="1" width="9.33" customWidth="1" min="49" max="49"/>
    <col hidden="1" width="9.33" customWidth="1" min="50" max="50"/>
    <col hidden="1" width="9.33" customWidth="1" min="51" max="51"/>
    <col hidden="1" width="9.33" customWidth="1" min="52" max="52"/>
    <col hidden="1" width="9.33" customWidth="1" min="53" max="53"/>
    <col hidden="1" width="9.33" customWidth="1" min="54" max="54"/>
    <col hidden="1" width="9.33" customWidth="1" min="55" max="55"/>
    <col hidden="1" width="9.33" customWidth="1" min="56" max="56"/>
    <col hidden="1" width="9.33" customWidth="1" min="57" max="57"/>
    <col hidden="1" width="9.33" customWidth="1" min="58" max="58"/>
    <col hidden="1" width="9.33" customWidth="1" min="59" max="59"/>
    <col hidden="1" width="9.33" customWidth="1" min="60" max="60"/>
    <col hidden="1" width="9.33" customWidth="1" min="61" max="61"/>
    <col hidden="1" width="9.33" customWidth="1" min="62" max="62"/>
    <col hidden="1" width="9.33" customWidth="1" min="63" max="63"/>
    <col hidden="1" width="9.33" customWidth="1" min="64" max="64"/>
    <col hidden="1" width="9.33" customWidth="1" min="65" max="65"/>
  </cols>
  <sheetData>
    <row r="1"/>
    <row r="2">
      <c r="AT2" s="1" t="inlineStr">
        <is>
          <t>{a970d11b-34ca-47ed-9f50-c76ec0eb6212}</t>
        </is>
      </c>
    </row>
    <row r="3">
      <c r="AT3" s="1" t="inlineStr">
        <is>
          <t>1</t>
        </is>
      </c>
    </row>
    <row r="4" ht="24.96" customHeight="1">
      <c r="D4" s="3" t="inlineStr">
        <is>
          <t>KRYCÍ LIST SÚPISU PRÁC</t>
        </is>
      </c>
      <c r="M4" s="1" t="inlineStr">
        <is>
          <t>v ---  nižšie sa nachádzajú doplnkové a pomocné údaje k zostavám  --- v</t>
        </is>
      </c>
      <c r="AT4" s="1" t="inlineStr">
        <is>
          <t>False</t>
        </is>
      </c>
    </row>
    <row r="5"/>
    <row r="6">
      <c r="D6" s="1" t="inlineStr">
        <is>
          <t>Stavba:</t>
        </is>
      </c>
    </row>
    <row r="7" ht="26.25" customHeight="1">
      <c r="E7" s="35">
        <f>'Rekapitulácia stavby'!K6</f>
        <v/>
      </c>
    </row>
    <row r="8">
      <c r="D8" s="1" t="inlineStr">
        <is>
          <t>Objekt:</t>
        </is>
      </c>
    </row>
    <row r="9" ht="16.5" customHeight="1">
      <c r="E9" s="5" t="inlineStr">
        <is>
          <t>VRN - Vedľajšie rozpočtové náklady</t>
        </is>
      </c>
    </row>
    <row r="10"/>
    <row r="11">
      <c r="D11" s="1" t="inlineStr">
        <is>
          <t>KSO:</t>
        </is>
      </c>
      <c r="I11" s="1" t="inlineStr">
        <is>
          <t>CC-SK:</t>
        </is>
      </c>
    </row>
    <row r="12">
      <c r="D12" s="1" t="inlineStr">
        <is>
          <t>Miesto:</t>
        </is>
      </c>
      <c r="F12" s="1" t="inlineStr">
        <is>
          <t>Trnavský kraj</t>
        </is>
      </c>
      <c r="I12" s="1" t="inlineStr">
        <is>
          <t>Dátum:</t>
        </is>
      </c>
      <c r="J12" s="94">
        <f>'Rekapitulácia stavby'!AN8</f>
        <v/>
      </c>
    </row>
    <row r="13"/>
    <row r="14">
      <c r="D14" s="1" t="inlineStr">
        <is>
          <t>Zadávateľ:</t>
        </is>
      </c>
      <c r="I14" s="1" t="inlineStr">
        <is>
          <t>IČO:</t>
        </is>
      </c>
    </row>
    <row r="15">
      <c r="E15" s="1" t="inlineStr">
        <is>
          <t>Anonymizované</t>
        </is>
      </c>
      <c r="I15" s="1" t="inlineStr">
        <is>
          <t>IČ DPH:</t>
        </is>
      </c>
      <c r="J15" s="1" t="n"/>
    </row>
    <row r="16"/>
    <row r="17">
      <c r="D17" s="1" t="inlineStr">
        <is>
          <t>Zhotoviteľ:</t>
        </is>
      </c>
      <c r="I17" s="1" t="inlineStr">
        <is>
          <t>IČO:</t>
        </is>
      </c>
      <c r="J17" s="1">
        <f>IF('Rekapitulácia stavby'!AN13="","",'Rekapitulácia stavby'!AN13)</f>
        <v/>
      </c>
    </row>
    <row r="18">
      <c r="E18" s="1">
        <f>IF('Rekapitulácia stavby'!E14="","",'Rekapitulácia stavby'!E14)</f>
        <v/>
      </c>
      <c r="I18" s="1" t="inlineStr">
        <is>
          <t>IČ DPH:</t>
        </is>
      </c>
      <c r="J18" s="1">
        <f>IF('Rekapitulácia stavby'!AN14="","",'Rekapitulácia stavby'!AN14)</f>
        <v/>
      </c>
    </row>
    <row r="19"/>
    <row r="20">
      <c r="D20" s="1" t="inlineStr">
        <is>
          <t>Projektant:</t>
        </is>
      </c>
      <c r="I20" s="1" t="inlineStr">
        <is>
          <t>IČO:</t>
        </is>
      </c>
    </row>
    <row r="21">
      <c r="E21" s="1" t="inlineStr">
        <is>
          <t xml:space="preserve"> </t>
        </is>
      </c>
      <c r="I21" s="1" t="inlineStr">
        <is>
          <t>IČ DPH:</t>
        </is>
      </c>
    </row>
    <row r="22"/>
    <row r="23">
      <c r="D23" s="1" t="inlineStr">
        <is>
          <t>Spracovateľ:</t>
        </is>
      </c>
      <c r="I23" s="1" t="inlineStr">
        <is>
          <t>IČO:</t>
        </is>
      </c>
    </row>
    <row r="24">
      <c r="E24" s="1" t="inlineStr">
        <is>
          <t xml:space="preserve"> </t>
        </is>
      </c>
      <c r="I24" s="1" t="inlineStr">
        <is>
          <t>IČ DPH:</t>
        </is>
      </c>
    </row>
    <row r="25"/>
    <row r="26">
      <c r="D26" s="1" t="inlineStr">
        <is>
          <t>Poznámka:</t>
        </is>
      </c>
    </row>
    <row r="27" ht="409" customHeight="1">
      <c r="E27" s="6" t="inlineStr">
        <is>
          <t>Vedľajšie rozpočtové náklady sú vykázané v rozsahu prislúchajúcom šiestim oceneným profesiám; stavebná časť, ktorú spracováva objednávateľ, má vlastné zariadenie staveniska.
Vyčistenie budovy je vykázané po montážnych prácach šiestich profesií; upratanie a vyčistenie po stavebnej časti je súčasťou dodávky objednávateľa.
Úplné znenie poznámok je na liste Poznámky k rozpočtu.
S čím počítame (predpoklady, ktoré si môžete upraviť jedným číslom; druhá varianta je pri každom uvedená):
P-1: Zariaďovacie predmety sú ocenené v bežnom katalógovom štandarde; presný typ určuje podľa technickej správy investor. Vyšší štandard vybavenia by cenu zariaďovacích predmetov zvýšil rádovo o jednotky percent. Presnú cenu určí až výber konkrétnych výrobkov objednávateľom.
P-2: Vsakovací objekt je ocenený v rozmeroch podľa výkresu 003, hoci technická správa ich označuje za informatívne (chýba hydrogeologický prieskum). Úprava objemu vsakovacích blokov po hydrogeologickom prieskume je druhá varianta; cena sa mení úmerne počtu blokov, jeden blok je 57,76 EUR.
P-3: Vykurovanie je spracované znovu z projektovej dokumentácie; pracovný výkaz výmer objednávateľa slúžil len ako kontrola rozsahu. Nadviazanie na pracovný výkaz objednávateľa je možné na vyžiadanie, bez zmeny ceny.
P-4: Súpis je dodaný vo formáte KROS Export Komplet 2.0 na import do CENKROSu; práce a služby sú vedené ako typ K, materiály a výrobky ako typ M. Slepé výkazy výmer bez cien boli dodané s predchádzajúcou verziou rozpočtu a platia bez zmeny.
P-5: Technológia výťahu nie je v rozsahu; elektro obsahuje prívod a rozvádzač RV. Doplnenie technológie výťahu je druhá varianta; ocení sa po dodaní ponuky výrobcu. Cenu určí ponuka výrobcu výťahu.
P-6: Búracie práce a demontáže jestvujúcich rozvodov sú súčasťou stavebnej časti, ktorú spracováva objednávateľ. Doplnenie demontáží profesií je druhá varianta; ocení sa po dodaní výkresu jestvujúceho stavu. Cenu určí rozsah podľa výkresu jestvujúceho stavu.
P-7: Odvodnenie plochej strechy je vonkajšími žľabmi a zvodovými rúrami podľa legendy výkresu strechy; klampiarske práce sú súčasťou stavebnej časti a dažďová kanalizácia na ne nadväzuje deviatimi prípojmi v zemi. Variant s vnútornými strešnými vtokmi je vyčíslený pri rozpore R-3 (+4 924 EUR).
P-8: Skládka pre prebytočný výkopok je uvažovaná do 10 km; skutočnú vzdialenosť určí zhotoviteľ. Vzdialenejšia skládka je druhá varianta; každý ďalší kilometer je 0,55 EUR na tonu.
P-9: Vetracie hlavice vzduchotechniky sú uvažované 0,50 m nad strechou; výkres výšku nekótuje. Vyššie vyvedenie hlavíc nad strechu by súpis zvýšilo do 100 EUR.
P-10: Dimenzie medených rozvodov vykurovania nie sú v dokumentácii uvedené; uvažované D 22 mm od hydraulického modulu k rozdeľovaču a D 15 mm k rebríkovým telesám. Jednotná dimenzia D 22 mm by súpis zmenila do 1 300 EUR.
P-12: Vnútorné rozvody vody sú podľa označení na pôdorysoch rozdelené na DN 15 (60 %) a DN 20 (40 %). Celý rozvod v DN 20 by súpis zvýšil do 900 EUR.
P-13: Vodorovná vnútorná kanalizácia je podľa označení na pôdorysoch rozdelená na DN 110 (30 %) a DN 50 (70 %). Vyšší podiel DN 110 by súpis zvýšil do 1 500 EUR.
P-14: Objem elektrických zásobníkových ohrievačov pre nebytové priestory nie je určený; uvažovaný objem 80 l. Zásobníky s objemom 120 l by súpis zvýšili do 600 EUR.
P-15: Dĺžka káblov CHKE-V 5x6 mm2 k podružným rozvádzačom je odvodená z geometrie objektu (priemerná vzdialenosť po chodbe pri rovnomernom rozmiestnení 38 rozvádzačov). Meranie podľa skutočnej trasy po dodaní realizačnej dokumentácie je druhá varianta; odchýlka 10 % dĺžky znamená 798 EUR na kábli a 230 EUR na pospájaní.
P-16: Jestvujúce distribučné vedenie NN sa vyťahuje z ryhy nového vedenia; samostatný výkop pre demontáž sa nevykazuje. Samostatný výkop pre demontáž 20 m by súpis zvýšil orientačne do 200 EUR.
P-17: Veľkostný typ jestvujúcej istiacej a rozpojovacej skrine SR dokumentácia neuvádza; pre demontáž je uvažovaný rovnaký typ SR 7 ako nová skriňa. Menší typ skrine by súpis znížil o 8 EUR.
P-18: Schémy rozvádzačov kreslia pri každom podružnom rozvádzači prípojnicu HUP s vodičom CYA 16 mm2; v súpise je 38 prípojníc a vodič vedený súbežne s prívodom každého rozvádzača. Spoločná prípojnica na podlaží namiesto prípojnice pri každom rozvádzači by súpis znížila približne o 2 000 EUR.
P-19: Dĺžka doplnkového pospájania na jedno miesto (kúpeľňa, kuchyňa, strojovňa) je uvažovaná 5,00 m. Dlhšie trasy doplnkového pospájania by súpis zvýšili do 300 EUR.
P-20: Vybavenie výťahovej šachty elektroinštaláciou (dve svietidlá, spínač a servisná zásuvka) vychádza z požiadaviek na obsluhu šachty; vlastná technológia výťahu v súpise nie je. Ak vybavenie výťahovej šachty dodá výrobca výťahu, súpis sa zníži o 270 EUR.
P-21: Projekt predpisuje káble CHKE-R; cenová sústava obsahuje ekvivalent CHKE-V s rovnakým prierezom, ktorým je položka ocenená. Doložená ponuka na pôvodný typ CHKE-R je druhá varianta; rozdiel sa prejaví v cene materiálu. Cenu určí ponuka dodávateľa káblov.
P-22: Dĺžky vývodov z rozvádzača RE (CENTRAL STOP, RV, SV1, SV2) sú odvodené z geometrie objektu rovnako ako dĺžky prívodov k podružným rozvádzačom. Meranie vývodov podľa skutočnej trasy je druhá varianta; odchýlka 10 % dĺžky znamená 55 EUR.
P-23: Dĺžka káblového žľabu je odvodená z chodbového rozvodu po dĺžke objektu na každom podlaží a zvislej stúpačky od rozvádzača RE. Káblový žľab aj vo vetvách k jednotlivým rozvádzačom by súpis zvýšil do 4 500 EUR.
P-24: Cenová sústava obsahuje najbližšiu výzbroj istiacej skrine SR 7; presný typ predpísaný technickou správou sa doloží ponukou dodávateľa. Doložená ponuka na presný typ skrine HASMA je druhá varianta. Cenu určí ponuka dodávateľa skríň.
P-25: Zvody bleskozvodu sú zabudované do zatepľovacieho systému a montujú sa spolu s fasádou; lešenie pre ne je súčasťou stavebnej časti. Samostatné lešenie alebo montážna plošina pre zvody by súpis zvýšili o 1 500 až 3 000 EUR.
P-27: Podiel ručného výkopu káblovej ryhy v súbehu so sieťami je uvažovaný 10 % dĺžky. Vyšší podiel ručného výkopu by súpis zvýšil do 600 EUR.
P-29: Počet zemniacich tyčí pre uzemnenie skrine SR a rozvádzača RE je uvažovaný tri tyče po 2 m na zariadenie. Doplnenie zemniacich tyčí podľa skutočne nameraného odporu je druhá varianta; jedna tyč s montážou je 64 EUR.
P-30: Počet vodovodných stúpačiek je uvažovaný deväť, rovnako ako hlavných kanalizačných stúpačiek. Iný počet vodovodných stúpačiek by zmenil cenu upchávok do 400 EUR.
P-31: Hĺbka ryhy areálovej splaškovej kanalizácie je uvažovaná 1,50 m; dokumentácia hĺbku neuvádza. Šírka ryhy 1,10 m, lôžko 0,17 m3/bm a obsyp 0,52 m3/bm sú prevzaté z tabuľky v detaile uloženia potrubia. Hĺbka ryhy 1,80 m by výkop, paženie a zásyp zvýšila približne o 900 EUR.
P-32: Dĺžka odvodu kondenzátu od jednej kazetovej jednotky je uvažovaná 10,00 m. Kratšie trasy odvodu kondenzátu by súpis znížili do 300 EUR.
P-33: Výkon elektrických konvektorov pre zázemie nájomných priestorov dokumentácia neuvádza; uvažovaný je 1 000 W na miestnosť. Pracovný výkaz výmer objednávateľa uvažuje konvektory 500 W; menší výkon by súpis znížil približne o 250 EUR. Konvektory s výkonom 1 500 W by súpis zvýšili o 102 EUR.
P-34: Rozsah oceľovej podpernej konštrukcie kondenzačných jednotiek na streche upresní statická časť, ktorá nie je súčasťou odovzdanej dokumentácie; položka je ocenená ako strešná pozinkovaná konzola na jednu jednotku. Rámová konštrukcia podľa statiky namiesto strešnej konzoly by súpis zvýšila o 150 až 1 700 EUR.
P-35: Zriadenie prestupov jestvujúcimi železobetónovými stropmi pripravuje zhotoviteľ stavebnej časti podľa koordinačných výkresov profesií; v tomto súpise je len ich utesnenie. Jadrové vrty v našom súpise, 128 prestupov, by súpis zvýšili orientačne o 3 000 až 5 000 EUR.
P-36: Doba montáže šiestich profesií je uvažovaná 6 mesiacov; harmonogram stavby v podkladoch nie je. Vychádza z nej prenájom buniek a mobilného WC. Deväť mesiacov montáže namiesto šiestich by zariadenie staveniska zvýšilo o 1 894 EUR.
P-37: Počet kontajnerov na odpad z montážnych prác je uvažovaný štyri. Šesť kontajnerov namiesto štyroch by súpis zvýšilo o 220 EUR.
P-38: Vzdialenosť mimostaveniskovej dopravy je uvažovaná do 50 km. Mimostavenisková doprava na 100 km by súpis zvýšila o 866 EUR.
P-39: Skrine elektromerového rozvádzača RE sú ocenené v rade OEZ QA55 s krytím IP55 v rozmeroch podľa výkresu 210 (1 ks 800x400x1800 mm a 2 ks 1200x400x1800 mm) vrátane podstavcov, horných krytov a montážnych panelov; výkres predpisuje výrobcu OEZ a krytie IP65, IP55 je najvyššie krytie radových rozvádzačových skríň tohto výrobcu v cenovej sústave. Horný kryt skrine je v cenovej sústave len vo ventilovanom vyhotovení. Atypická skriňa IP65 na zákazku by súpis zvýšila o 600 až 1 500 EUR.
P-40: Ovládanie kazetových klimatizačných jednotiek je uvažované infračerveným diaľkovým ovládačom, ktorý je súčasťou dodávky jednotky; technická správa pripúšťa aj nástenné káblové ovládače, tie by súpis zvýšili o 12 ovládačov s montážou. Káblové ovládače klimatizácie cenová sústava neobsahuje, cenu určí ponuka dodávateľa jednotiek.
P-41: Prípojnicový systém rozvádzača RE je ocenený piatimi medenými pásmi 30 x 5 mm (L1, L2, L3, N, PE) po šírke zostavy skríň, spolu 16,00 m, so zaťažiteľnosťou 379 až 450 A. Výkres rozvádzača uvádza pri hlavnom ističi dve hodnoty, 630 A a 380 A, a súpis je zostavený na nižšiu z nich. Vyhotovenie na plných 630 A znamená zdvojenie fázových pásov, čo by súpis zvýšilo o 359,14 EUR.
P-42: Tepelné izolácie medených rozvodov vykurovania sú ocenené hrúbkou 20 mm pre potrubie D 22 a 19 mm pre D 15, pretože rozvody vedú v podlahovej konštrukcii a v šachtách; voľne vedené úseky by podľa technickej správy mali hrúbku 25 až 30 mm. Voľne vedené úseky v hrúbke 25 až 30 mm by pri celej dĺžke 266,10 m súpis zvýšili približne o 2 100 EUR.
P-43: Vodorovné trasy vnútornej kanalizácie sú ocenené ako potrubie HT z PP v celej dĺžke; ak sa zvodová časť zhotoví z PVC KG podľa technickej správy, cena sa zníži približne o 26 EUR.
P-44: Hĺbka ryhy areálového vodovodu je uvažovaná 1,20 m; technická správa uvádza len šírku ryhy 60 cm, lôžko 15 cm a obsyp 30 cm, hĺbku neuvádza. Hĺbka ryhy vodovodu 1,50 m by výkop, paženie, zásyp a odvoz zvýšila približne o 600 EUR.
P-45: Revízne šachty sú ocenené ako prefabrikované: dodávka dna s kynetou, skruží, kónusu a vyrovnávacieho prstenca a osadenie jednotlivých dielcov. Zhotovenie šachiet s obložením dna betónom na mieste namiesto prefabrikovaného dna by súpis zvýšilo približne o 4 800 EUR.
P-46: Napojenie vodovodnej prípojky na verejný vodovod a zaústenie kanalizačnej prípojky do verejnej stoky vykonáva prevádzkovateľ verejnej siete na náklady investora; dokumentácia neuvádza dimenziu ani materiál verejných potrubí, preto tieto práce v súpise nie sú. Vystrojenie vodomernej šachty vrátane fakturačného vodomeru DN 50 v súpise je. Navŕtavací pás alebo T-kus so zemnou súpravou v našom súpise by ho zvýšil o 300 až 800 EUR podľa dimenzie verejného radu.
P-47: Revízne šachty sú zostavené z dielcov, ktoré cenová sústava ponúka: dno s kynetou výšky 700 mm, kónus 1000/600 výšky 576 mm a vyrovnávací prstenec do 100 mm. Výkres kótuje dno 680 mm a kónus 630 mm; rozdiel 34 mm na šachtu vyrovná vyrovnávací prstenec a maltové lôžka spojov. Dielce šachiet presne podľa výkresu na zákazku by ich cenu zvýšili o 10 až 15 %.
P-48: Zvislé trasy sú predĺžené o ležatý zvod 0,80 m pod podlahou 1.NP, o 0,50 m k odbočke na poslednom podlaží a o 1,00 m vyvedenia kanalizačného odvetrania nad strechu; dokumentácia tieto rozmery nekótuje. Bez prídavkov zvislých trás by sa súpis znížil približne o 1 900 EUR.
P-49: Podklad pod vonkajšie jednotky tepelných čerpadiel (betónová pätka alebo rámový podstavec) dokumentácia nepredpisuje; technická správa uvádza antivibračné silentbloky len pri kondenzačných jednotkách klimatizácie, ktoré sú v súpise. Podklad pod tepelné čerpadlá je preto uvažovaný ako súčasť stavebnej časti. Rámový podstavec výrobcu pod 27 vonkajších jednotiek by súpis zvýšil približne o 11 600 EUR.
P-50: Rozmer otvoru pri prestupe kábla požiarne deliacou konštrukciou dokumentácia neurčuje; uvažovaný je jadrový vrt D 150 mm na jeden prívodný kábel, teda trieda tesnenia do 0,1 m2. Ak sa prestupy zhotovia ako otvory nad 0,1 m2, súpis sa zvýši približne o 1 023 EUR.
P-51: Dĺžku odvodu odmrazovacej vody od vonkajších jednotiek tepelných čerpadiel a odvodu od poistných výtokov zásobníkov dokumentácia neurčuje; uvažované sú 3,00 m na jednotku a 2,00 m na bytovú sústavu. Dvojnásobné dĺžky by súpis zvýšili približne o 840 EUR.
P-52: Cenová sústava CENEKON nemá triedu pre prepláchnutie a napustenie sústavy s podlahovým vykurovaním ani pre funkčnú vykurovaciu skúšku podľa STN EN 1264-4; obidva kroky sú preto ocenené hodinovou sadzbou montéra a počet hodín je uvažovaný 2,00 hod na napustenie a 3,00 hod na vykurovaciu skúšku jednej bytovej sústavy. Dvojnásobný počet hodín by súpis zvýšil približne o 2 700 EUR.
P-53: Plocha na vyčistenie budovy po montážnych prácach je uvažovaná ako hrubá podlahová plocha, teda zastavaná plocha 742,85 m2 krát štyri podlažia. Ak sa vykáže len čistá podlahová plocha bez konštrukcií (približne 85 %), súpis sa zníži približne o 2 890 EUR.
P-54: Objemová hmotnosť zmiešaného stavebného odpadu z montážnych prác je uvažovaná 0,15 t/m3; skutočnú hmotnosť určí váženie na skládke. Dvojnásobná hmotnosť by súpis zvýšila približne o 840 EUR.
P-55: Počty tvarovok potrubia spiro (27 kolien DN 125, 44 kolien DN 160, 50 T-kusov a 27 prechodov) sú dopočítané z topológie rozvodu, pretože výkresy tvarovky nekótujú. Odchýlka 20 % by súpis zmenila približne o 490 EUR.
P-56: Zvody bleskozvodu sú ocenené izolovaným hliníkovým drôtom AlMgSi Ø 8 mm PVC podľa legendy výkresu bleskozvodu a sú vedené v ochrannej rúrke pod omietkou, ako predpisuje technická správa; hliník so zachytávacou sústavou netvorí galvanický pár, takže náter zvodu odpadá. Variant s neizolovaným drôtom v samotnej ochrannej rúrke by súpis znížil o 113 EUR.
P-57: Rozsah ochranného zábradlia okolo otvorených výkopov je uvažovaný po jednej strane ryhy v celej dĺžke, teda 317,30 m; technické správy zaistenie výkopov predpisujú, rozsah neurčujú. Zábradlie po oboch stranách by súpis zvýšilo približne o 2 504 EUR.
P-58: Dĺžka pripojovacieho potrubia kondenzátu od zápachových uzávierok vzduchotechniky do kanalizácie je uvažovaná 2,00 m na jednu uzávierku; dokumentácia trasu neurčuje. Dvojnásobná dĺžka by súpis zvýšila približne o 225 EUR.
P-59: Doplnenie chladiva R32 nad výrobnú náplň nie je v súpise: priemerná dĺžka chladivovej dvojice na jeden okruh je 21,4 m, čo je na hranici bežnej výrobnej náplne split jednotiek. Ak výrobca zvolenej jednotky predplní kratšiu trasu, doplnenie chladiva by súpis zvýšilo približne o 130 až 250 EUR.
P-60: Prívod vzduchu do odvetrávaných miestností je podľa technickej správy riešený bezprahovými dverami, ktoré sú súčasťou stavebnej časti. Ak sa namiesto nich osadia dverové mriežky, súpis vzduchotechniky sa zvýši približne o 1 200 EUR.
P-61: Dĺžky vnútorných káblov vychádzajú z počtu obvodov podľa schémy bytového rozvádzača (dva obvody 3x1,5, sedem 3x2,5 a dva 5x2,5) a z trasy odmeranej z pôdorysov silnoprúdu. Uvažuje sa, že každý obvod prejde v priemere polovicou spoločnej trasy a že na každý prístrojový bod pripadá 0,80 m zvislého úseku, ktorý pôdorys nezobrazuje. Plný prechod trasou u každého obvodu by súpis zvýšil približne o 6 500 EUR.
P-62: Tepelné izolácie rozvodov vody sú ocenené v katalógových hrúbkach 9 mm pre studenú a 19 mm pre teplú vodu; technická správa uvádza 10 a 20 mm, cenová sústava tieto hrúbky pre dané priemery nemá. Bližšia hrúbka v sústave nie je, cena sa tým nemení.
P-63: Komplexné vyskúšanie a zaregulovanie vzduchotechniky je ocenené sadzbou za celé zariadenie, teda 241,21 EUR; počet ventilátorov a meracích bodov cenník neurčuje. Ocenenie podľa hodinovej sadzby, teda 60 hodín, by súpis zvýšilo o 793,79 EUR.
P-64: Závesy a objímky potrubí zdravotechniky nie sú samostatnou položkou, pretože montážne položky potrubia obsahujú potrubnú objímku a skrutky na každý meter. Technická správa predpisuje značkový závesný systém; ak sa má oceniť samostatne, doplní sa po cenovej ponuke dodávateľa.
P-65: Značenie potrubia podľa STN 13 0072 je ocenené jedným štítkom na každú vodovodnú stúpačku na každom podlaží, spolu 36 kusov; technická správa počet a rozmiestnenie štítkov neurčuje. Hustejšie značenie aj na ležatých rozvodoch a armatúrach by súpis zvýšilo o 199,08 EUR.
P-66: Vytýčenie jestvujúcich podzemných vedení je ocenené jedným vytyčovacím bodom na každú z piatich sietí vedených areálom; situácia počet vytyčovacích bodov neurčuje. Vytýčenie po celej dĺžke rýh, teda 23 bodov ako pri nových trasách, by súpis zvýšilo o 486,00 EUR.
P-67: Izolačné držiaky prípojníc rozvádzača RE sú ocenené v rozstupe 0,50 m po šírke zostavy skríň, teda 7 kusov; výkres rozstup podopretia neurčuje. Hustejší rozstup 0,35 m, teda 10 kusov, by súpis zvýšil o 93,00 EUR.</t>
        </is>
      </c>
    </row>
    <row r="28"/>
    <row r="29"/>
    <row r="30" ht="25.44" customHeight="1">
      <c r="D30" s="36" t="inlineStr">
        <is>
          <t>Cena bez DPH</t>
        </is>
      </c>
      <c r="J30" s="37">
        <f>ROUND(J122, 2)</f>
        <v/>
      </c>
    </row>
    <row r="31"/>
    <row r="32">
      <c r="F32" s="38" t="inlineStr">
        <is>
          <t>Základ dane</t>
        </is>
      </c>
      <c r="I32" s="38" t="inlineStr">
        <is>
          <t>Sadzba dane</t>
        </is>
      </c>
      <c r="J32" s="38" t="inlineStr">
        <is>
          <t>Výška dane</t>
        </is>
      </c>
    </row>
    <row r="33" ht="14.4" customHeight="1">
      <c r="D33" s="39" t="inlineStr">
        <is>
          <t>DPH</t>
        </is>
      </c>
      <c r="E33" s="40" t="inlineStr">
        <is>
          <t>základná</t>
        </is>
      </c>
      <c r="F33" s="41">
        <f>ROUND((SUM(BE122:BE170)),  2)</f>
        <v/>
      </c>
      <c r="I33" s="99" t="n">
        <v>0.23</v>
      </c>
      <c r="J33" s="41">
        <f>ROUND(((SUM(BE122:BE170))*I33),  2)</f>
        <v/>
      </c>
    </row>
    <row r="34" ht="14.4" customHeight="1">
      <c r="E34" s="40" t="inlineStr">
        <is>
          <t>znížená</t>
        </is>
      </c>
      <c r="F34" s="41">
        <f>ROUND((SUM(BF122:BF170)),  2)</f>
        <v/>
      </c>
      <c r="I34" s="99" t="n">
        <v>0.19</v>
      </c>
      <c r="J34" s="41">
        <f>ROUND(((SUM(BF122:BF170))*I34),  2)</f>
        <v/>
      </c>
    </row>
    <row r="35" hidden="1" ht="14.4" customHeight="1">
      <c r="E35" s="40" t="inlineStr">
        <is>
          <t>zákl. prenesená</t>
        </is>
      </c>
      <c r="F35" s="41">
        <f>ROUND((SUM(BG122:BG170)),  2)</f>
        <v/>
      </c>
      <c r="I35" s="99" t="n">
        <v>0.23</v>
      </c>
      <c r="J35" s="41">
        <f>0</f>
        <v/>
      </c>
    </row>
    <row r="36" hidden="1" ht="14.4" customHeight="1">
      <c r="E36" s="40" t="inlineStr">
        <is>
          <t>zníž. prenesená</t>
        </is>
      </c>
      <c r="F36" s="41">
        <f>ROUND((SUM(BH122:BH170)),  2)</f>
        <v/>
      </c>
      <c r="I36" s="99" t="n">
        <v>0.19</v>
      </c>
      <c r="J36" s="41">
        <f>0</f>
        <v/>
      </c>
    </row>
    <row r="37" hidden="1" ht="14.4" customHeight="1">
      <c r="E37" s="40" t="inlineStr">
        <is>
          <t>nulová</t>
        </is>
      </c>
      <c r="F37" s="41">
        <f>ROUND((SUM(BI122:BI170)),  2)</f>
        <v/>
      </c>
      <c r="I37" s="99" t="n">
        <v>0</v>
      </c>
      <c r="J37" s="41">
        <f>0</f>
        <v/>
      </c>
    </row>
    <row r="38"/>
    <row r="39" ht="25.44" customHeight="1">
      <c r="D39" s="13" t="inlineStr">
        <is>
          <t>Cena s DPH</t>
        </is>
      </c>
      <c r="E39" s="43" t="n"/>
      <c r="F39" s="43" t="n"/>
      <c r="G39" s="15" t="inlineStr">
        <is>
          <t>v</t>
        </is>
      </c>
      <c r="H39" s="16" t="inlineStr">
        <is>
          <t>EUR</t>
        </is>
      </c>
      <c r="I39" s="43" t="n"/>
      <c r="J39" s="44">
        <f>SUM(J30:J37)</f>
        <v/>
      </c>
      <c r="K39" s="45" t="n"/>
    </row>
    <row r="40"/>
    <row r="41"/>
    <row r="42"/>
    <row r="43"/>
    <row r="44"/>
    <row r="45"/>
    <row r="46"/>
    <row r="47"/>
    <row r="48"/>
    <row r="49"/>
    <row r="50">
      <c r="D50" s="20" t="inlineStr">
        <is>
          <t>Projektant</t>
        </is>
      </c>
      <c r="G50" s="20" t="inlineStr">
        <is>
          <t>Spracovateľ</t>
        </is>
      </c>
    </row>
    <row r="51"/>
    <row r="52"/>
    <row r="53"/>
    <row r="54"/>
    <row r="55"/>
    <row r="56"/>
    <row r="57"/>
    <row r="58"/>
    <row r="59"/>
    <row r="60"/>
    <row r="61">
      <c r="D61" s="1" t="inlineStr">
        <is>
          <t>Dátum a podpis:</t>
        </is>
      </c>
      <c r="F61" s="46" t="inlineStr">
        <is>
          <t>Pečiatka</t>
        </is>
      </c>
      <c r="G61" s="1" t="inlineStr">
        <is>
          <t>Dátum a podpis:</t>
        </is>
      </c>
      <c r="J61" s="38" t="inlineStr">
        <is>
          <t>Pečiatka</t>
        </is>
      </c>
    </row>
    <row r="62"/>
    <row r="63"/>
    <row r="64"/>
    <row r="65">
      <c r="D65" s="20" t="inlineStr">
        <is>
          <t>Objednávateľ</t>
        </is>
      </c>
      <c r="G65" s="20" t="inlineStr">
        <is>
          <t>Zhotoviteľ</t>
        </is>
      </c>
    </row>
    <row r="66"/>
    <row r="67"/>
    <row r="68"/>
    <row r="69"/>
    <row r="70"/>
    <row r="71"/>
    <row r="72"/>
    <row r="73"/>
    <row r="74"/>
    <row r="75"/>
    <row r="76">
      <c r="D76" s="1" t="inlineStr">
        <is>
          <t>Dátum a podpis:</t>
        </is>
      </c>
      <c r="F76" s="46" t="inlineStr">
        <is>
          <t>Pečiatka</t>
        </is>
      </c>
      <c r="G76" s="1" t="inlineStr">
        <is>
          <t>Dátum a podpis:</t>
        </is>
      </c>
      <c r="J76" s="38" t="inlineStr">
        <is>
          <t>Pečiatka</t>
        </is>
      </c>
    </row>
    <row r="77"/>
    <row r="78"/>
    <row r="79"/>
    <row r="80"/>
    <row r="81"/>
    <row r="82" ht="24.96" customHeight="1">
      <c r="C82" s="3" t="inlineStr">
        <is>
          <t>REKAPITULÁCIA ČLENENIA SÚPISU PRÁC</t>
        </is>
      </c>
    </row>
    <row r="83"/>
    <row r="84">
      <c r="C84" s="1" t="inlineStr">
        <is>
          <t>Stavba:</t>
        </is>
      </c>
    </row>
    <row r="85">
      <c r="E85" s="28">
        <f>E7</f>
        <v/>
      </c>
    </row>
    <row r="86">
      <c r="C86" s="1" t="inlineStr">
        <is>
          <t>Objekt:</t>
        </is>
      </c>
    </row>
    <row r="87">
      <c r="E87" s="47">
        <f>E9</f>
        <v/>
      </c>
    </row>
    <row r="88"/>
    <row r="89">
      <c r="C89" s="1" t="inlineStr">
        <is>
          <t>Miesto:</t>
        </is>
      </c>
      <c r="F89" s="1">
        <f>F12</f>
        <v/>
      </c>
      <c r="I89" s="1" t="inlineStr">
        <is>
          <t>Dátum:</t>
        </is>
      </c>
      <c r="J89" s="94">
        <f>IF(J12="","",J12)</f>
        <v/>
      </c>
    </row>
    <row r="90"/>
    <row r="91">
      <c r="C91" s="1" t="inlineStr">
        <is>
          <t>Zadávateľ:</t>
        </is>
      </c>
      <c r="F91" s="1">
        <f>E15</f>
        <v/>
      </c>
      <c r="I91" s="1" t="inlineStr">
        <is>
          <t>Projektant:</t>
        </is>
      </c>
      <c r="J91" s="28">
        <f>E21</f>
        <v/>
      </c>
    </row>
    <row r="92">
      <c r="C92" s="1" t="inlineStr">
        <is>
          <t>Zhotoviteľ:</t>
        </is>
      </c>
      <c r="F92" s="1">
        <f>IF(E18="","",E18)</f>
        <v/>
      </c>
      <c r="I92" s="1" t="inlineStr">
        <is>
          <t>Spracovateľ:</t>
        </is>
      </c>
      <c r="J92" s="28">
        <f>E24</f>
        <v/>
      </c>
    </row>
    <row r="93"/>
    <row r="94" ht="29.28" customHeight="1">
      <c r="C94" s="27" t="inlineStr">
        <is>
          <t>Kód dielu - Popis</t>
        </is>
      </c>
      <c r="D94" s="48" t="n"/>
      <c r="E94" s="48" t="n"/>
      <c r="F94" s="48" t="n"/>
      <c r="G94" s="48" t="n"/>
      <c r="H94" s="48" t="n"/>
      <c r="I94" s="48" t="n"/>
      <c r="J94" s="49" t="inlineStr">
        <is>
          <t>Cena celkom [EUR]</t>
        </is>
      </c>
      <c r="K94" s="48" t="n"/>
    </row>
    <row r="95"/>
    <row r="96" ht="22.8" customHeight="1">
      <c r="C96" s="50" t="inlineStr">
        <is>
          <t>Náklady zo súpisu prác</t>
        </is>
      </c>
      <c r="J96" s="37">
        <f>J122</f>
        <v/>
      </c>
      <c r="AU96" s="1" t="inlineStr">
        <is>
          <t>-1</t>
        </is>
      </c>
    </row>
    <row r="97" ht="24.96" customHeight="1">
      <c r="C97" s="51" t="n"/>
      <c r="D97" s="52" t="inlineStr">
        <is>
          <t>HSV - Práce a dodávky HSV</t>
        </is>
      </c>
      <c r="E97" s="53" t="n"/>
      <c r="F97" s="53" t="n"/>
      <c r="G97" s="53" t="n"/>
      <c r="H97" s="53" t="n"/>
      <c r="I97" s="53" t="n"/>
      <c r="J97" s="54">
        <f>J123</f>
        <v/>
      </c>
    </row>
    <row r="98" ht="19.92" customHeight="1">
      <c r="C98" s="55" t="n"/>
      <c r="D98" s="56" t="inlineStr">
        <is>
          <t xml:space="preserve">    1 - Zemné práce</t>
        </is>
      </c>
      <c r="E98" s="57" t="n"/>
      <c r="F98" s="57" t="n"/>
      <c r="G98" s="57" t="n"/>
      <c r="H98" s="57" t="n"/>
      <c r="I98" s="57" t="n"/>
      <c r="J98" s="58">
        <f>J124</f>
        <v/>
      </c>
    </row>
    <row r="99" ht="19.92" customHeight="1">
      <c r="C99" s="55" t="n"/>
      <c r="D99" s="56" t="inlineStr">
        <is>
          <t xml:space="preserve">    3 - Zvislé a kompletné konštrukcie</t>
        </is>
      </c>
      <c r="E99" s="57" t="n"/>
      <c r="F99" s="57" t="n"/>
      <c r="G99" s="57" t="n"/>
      <c r="H99" s="57" t="n"/>
      <c r="I99" s="57" t="n"/>
      <c r="J99" s="58">
        <f>J133</f>
        <v/>
      </c>
    </row>
    <row r="100" ht="19.92" customHeight="1">
      <c r="C100" s="55" t="n"/>
      <c r="D100" s="56" t="inlineStr">
        <is>
          <t xml:space="preserve">    9 - Ostatné konštrukcie a práce, búranie</t>
        </is>
      </c>
      <c r="E100" s="57" t="n"/>
      <c r="F100" s="57" t="n"/>
      <c r="G100" s="57" t="n"/>
      <c r="H100" s="57" t="n"/>
      <c r="I100" s="57" t="n"/>
      <c r="J100" s="58">
        <f>J144</f>
        <v/>
      </c>
    </row>
    <row r="101" ht="24.96" customHeight="1">
      <c r="C101" s="51" t="n"/>
      <c r="D101" s="52" t="inlineStr">
        <is>
          <t>M - Práce a dodávky M</t>
        </is>
      </c>
      <c r="E101" s="53" t="n"/>
      <c r="F101" s="53" t="n"/>
      <c r="G101" s="53" t="n"/>
      <c r="H101" s="53" t="n"/>
      <c r="I101" s="53" t="n"/>
      <c r="J101" s="54">
        <f>J162</f>
        <v/>
      </c>
    </row>
    <row r="102" ht="19.92" customHeight="1">
      <c r="C102" s="55" t="n"/>
      <c r="D102" s="56" t="inlineStr">
        <is>
          <t xml:space="preserve">    21-M - Elektromontáže</t>
        </is>
      </c>
      <c r="E102" s="57" t="n"/>
      <c r="F102" s="57" t="n"/>
      <c r="G102" s="57" t="n"/>
      <c r="H102" s="57" t="n"/>
      <c r="I102" s="57" t="n"/>
      <c r="J102" s="58">
        <f>J163</f>
        <v/>
      </c>
    </row>
    <row r="103"/>
    <row r="104"/>
    <row r="105"/>
    <row r="106"/>
    <row r="107"/>
    <row r="108"/>
    <row r="109" ht="24.96" customHeight="1">
      <c r="C109" s="3" t="inlineStr">
        <is>
          <t>SÚPIS PRÁC</t>
        </is>
      </c>
    </row>
    <row r="110"/>
    <row r="111">
      <c r="C111" s="1" t="inlineStr">
        <is>
          <t>Stavba:</t>
        </is>
      </c>
    </row>
    <row r="112">
      <c r="E112" s="28">
        <f>E7</f>
        <v/>
      </c>
    </row>
    <row r="113">
      <c r="C113" s="1" t="inlineStr">
        <is>
          <t>Objekt:</t>
        </is>
      </c>
    </row>
    <row r="114">
      <c r="E114" s="47">
        <f>E9</f>
        <v/>
      </c>
    </row>
    <row r="115"/>
    <row r="116">
      <c r="C116" s="1" t="inlineStr">
        <is>
          <t>Miesto:</t>
        </is>
      </c>
      <c r="F116" s="1">
        <f>F12</f>
        <v/>
      </c>
      <c r="I116" s="1" t="inlineStr">
        <is>
          <t>Dátum:</t>
        </is>
      </c>
      <c r="J116" s="94">
        <f>IF(J12="","",J12)</f>
        <v/>
      </c>
    </row>
    <row r="117"/>
    <row r="118">
      <c r="C118" s="1" t="inlineStr">
        <is>
          <t>Zadávateľ:</t>
        </is>
      </c>
      <c r="F118" s="1">
        <f>E15</f>
        <v/>
      </c>
      <c r="I118" s="1" t="inlineStr">
        <is>
          <t>Projektant:</t>
        </is>
      </c>
      <c r="J118" s="28">
        <f>E21</f>
        <v/>
      </c>
    </row>
    <row r="119">
      <c r="C119" s="1" t="inlineStr">
        <is>
          <t>Zhotoviteľ:</t>
        </is>
      </c>
      <c r="F119" s="1">
        <f>IF(E18="","",E18)</f>
        <v/>
      </c>
      <c r="I119" s="1" t="inlineStr">
        <is>
          <t>Spracovateľ:</t>
        </is>
      </c>
      <c r="J119" s="28">
        <f>E24</f>
        <v/>
      </c>
    </row>
    <row r="120"/>
    <row r="121" ht="29.28" customHeight="1">
      <c r="C121" s="59" t="inlineStr">
        <is>
          <t>PČ</t>
        </is>
      </c>
      <c r="D121" s="60" t="inlineStr">
        <is>
          <t>Typ</t>
        </is>
      </c>
      <c r="E121" s="60" t="inlineStr">
        <is>
          <t>Kód</t>
        </is>
      </c>
      <c r="F121" s="60" t="inlineStr">
        <is>
          <t>Popis</t>
        </is>
      </c>
      <c r="G121" s="60" t="inlineStr">
        <is>
          <t>MJ</t>
        </is>
      </c>
      <c r="H121" s="60" t="inlineStr">
        <is>
          <t>Množstvo</t>
        </is>
      </c>
      <c r="I121" s="60" t="inlineStr">
        <is>
          <t>J.cena [EUR]</t>
        </is>
      </c>
      <c r="J121" s="61" t="inlineStr">
        <is>
          <t>Cena celkom [EUR]</t>
        </is>
      </c>
      <c r="K121" s="62" t="inlineStr">
        <is>
          <t>Cenová sústava</t>
        </is>
      </c>
      <c r="N121" s="63" t="inlineStr">
        <is>
          <t>DPH</t>
        </is>
      </c>
      <c r="O121" s="63" t="inlineStr">
        <is>
          <t>J. Nh [h]</t>
        </is>
      </c>
      <c r="P121" s="63" t="inlineStr">
        <is>
          <t>Nh celkom [h]</t>
        </is>
      </c>
      <c r="Q121" s="63" t="inlineStr">
        <is>
          <t>J. hmotnosť [t]</t>
        </is>
      </c>
      <c r="R121" s="63" t="inlineStr">
        <is>
          <t>Hmotnosť celkom [t]</t>
        </is>
      </c>
      <c r="S121" s="63" t="inlineStr">
        <is>
          <t>J. suť [t]</t>
        </is>
      </c>
      <c r="T121" s="63" t="inlineStr">
        <is>
          <t>Suť celkom [t]</t>
        </is>
      </c>
    </row>
    <row r="122" ht="22.8" customHeight="1">
      <c r="C122" s="64" t="inlineStr">
        <is>
          <t>Náklady súpisu celkom</t>
        </is>
      </c>
      <c r="J122" s="65">
        <f>BK122</f>
        <v/>
      </c>
      <c r="P122" s="98">
        <f>P123+P162</f>
        <v/>
      </c>
      <c r="R122" s="98">
        <f>R123+R162</f>
        <v/>
      </c>
      <c r="T122" s="98">
        <f>T123+T162</f>
        <v/>
      </c>
      <c r="AT122" s="1" t="inlineStr">
        <is>
          <t>D</t>
        </is>
      </c>
      <c r="AU122" s="1" t="inlineStr">
        <is>
          <t>-1</t>
        </is>
      </c>
      <c r="BK122" s="66">
        <f>BK123+BK162</f>
        <v/>
      </c>
    </row>
    <row r="123" ht="25.92" customHeight="1">
      <c r="D123" s="67" t="inlineStr">
        <is>
          <t>D</t>
        </is>
      </c>
      <c r="E123" s="68" t="inlineStr">
        <is>
          <t>HSV</t>
        </is>
      </c>
      <c r="F123" s="68" t="inlineStr">
        <is>
          <t>Práce a dodávky HSV</t>
        </is>
      </c>
      <c r="J123" s="69">
        <f>BK123</f>
        <v/>
      </c>
      <c r="P123" s="98">
        <f>P124+P133+P144</f>
        <v/>
      </c>
      <c r="R123" s="98">
        <f>R124+R133+R144</f>
        <v/>
      </c>
      <c r="T123" s="98">
        <f>T124+T133+T144</f>
        <v/>
      </c>
      <c r="AR123" s="1" t="inlineStr">
        <is>
          <t>1</t>
        </is>
      </c>
      <c r="AT123" s="46" t="inlineStr">
        <is>
          <t>D</t>
        </is>
      </c>
      <c r="AU123" s="46" t="inlineStr">
        <is>
          <t>0</t>
        </is>
      </c>
      <c r="AY123" s="1" t="inlineStr">
        <is>
          <t>ROZPOCET</t>
        </is>
      </c>
      <c r="BK123" s="31">
        <f>BK124+BK133+BK144</f>
        <v/>
      </c>
    </row>
    <row r="124" ht="22.8" customHeight="1">
      <c r="D124" s="67" t="inlineStr">
        <is>
          <t>D</t>
        </is>
      </c>
      <c r="E124" s="70" t="inlineStr">
        <is>
          <t>1</t>
        </is>
      </c>
      <c r="F124" s="70" t="inlineStr">
        <is>
          <t>Zemné práce</t>
        </is>
      </c>
      <c r="J124" s="71">
        <f>BK124</f>
        <v/>
      </c>
      <c r="P124" s="98">
        <f>SUM(P125:P132)</f>
        <v/>
      </c>
      <c r="R124" s="98">
        <f>SUM(R125:R132)</f>
        <v/>
      </c>
      <c r="T124" s="98">
        <f>SUM(T125:T132)</f>
        <v/>
      </c>
      <c r="AR124" s="1" t="inlineStr">
        <is>
          <t>1</t>
        </is>
      </c>
      <c r="AT124" s="46" t="inlineStr">
        <is>
          <t>D</t>
        </is>
      </c>
      <c r="AU124" s="46" t="inlineStr">
        <is>
          <t>1</t>
        </is>
      </c>
      <c r="AY124" s="1" t="inlineStr">
        <is>
          <t>ROZPOCET</t>
        </is>
      </c>
      <c r="BK124" s="31">
        <f>SUM(BK125:BK132)</f>
        <v/>
      </c>
    </row>
    <row r="125" ht="24" customHeight="1">
      <c r="C125" s="72" t="inlineStr">
        <is>
          <t>1</t>
        </is>
      </c>
      <c r="D125" s="72" t="inlineStr">
        <is>
          <t>K</t>
        </is>
      </c>
      <c r="E125" s="73" t="inlineStr">
        <is>
          <t>119001801.S</t>
        </is>
      </c>
      <c r="F125" s="74" t="inlineStr">
        <is>
          <t>Ochranné zábradlie okolo výkopu, drevené výšky 1,10 m dvojtyčové - zaistenie otvorených výkopov</t>
        </is>
      </c>
      <c r="G125" s="75" t="inlineStr">
        <is>
          <t>m</t>
        </is>
      </c>
      <c r="H125" s="100" t="n">
        <v>317.3</v>
      </c>
      <c r="I125" s="77" t="n">
        <v>7.89</v>
      </c>
      <c r="J125" s="77">
        <f>ROUND(I125*H125,2)</f>
        <v/>
      </c>
      <c r="K125" s="78" t="inlineStr">
        <is>
          <t>CENEKON 2026/02</t>
        </is>
      </c>
      <c r="N125" s="46" t="inlineStr">
        <is>
          <t>základná</t>
        </is>
      </c>
      <c r="O125" s="98" t="n">
        <v>0</v>
      </c>
      <c r="P125" s="98">
        <f>O125*H125</f>
        <v/>
      </c>
      <c r="Q125" s="98" t="n">
        <v>0.0038</v>
      </c>
      <c r="R125" s="98">
        <f>Q125*H125</f>
        <v/>
      </c>
      <c r="S125" s="98" t="n">
        <v>0</v>
      </c>
      <c r="T125" s="98">
        <f>S125*H125</f>
        <v/>
      </c>
      <c r="AR125" s="1" t="inlineStr">
        <is>
          <t>4</t>
        </is>
      </c>
      <c r="AT125" s="1" t="inlineStr">
        <is>
          <t>K</t>
        </is>
      </c>
      <c r="AU125" s="1" t="inlineStr">
        <is>
          <t>2</t>
        </is>
      </c>
      <c r="AY125" s="1" t="inlineStr">
        <is>
          <t>ROZPOCET</t>
        </is>
      </c>
      <c r="BE125" s="31">
        <f>IF(N125="základná",J125,0)</f>
        <v/>
      </c>
      <c r="BF125" s="31">
        <f>IF(N125="znížená",J125,0)</f>
        <v/>
      </c>
      <c r="BG125" s="31">
        <f>IF(N125="zákl. prenesená",J125,0)</f>
        <v/>
      </c>
      <c r="BH125" s="31">
        <f>IF(N125="zníž. prenesená",J125,0)</f>
        <v/>
      </c>
      <c r="BI125" s="31">
        <f>IF(N125="nulová",J125,0)</f>
        <v/>
      </c>
      <c r="BJ125" s="1" t="inlineStr">
        <is>
          <t>2</t>
        </is>
      </c>
      <c r="BK125" s="31">
        <f>ROUND(I125*H125,2)</f>
        <v/>
      </c>
      <c r="BL125" s="1" t="inlineStr">
        <is>
          <t>4</t>
        </is>
      </c>
      <c r="BM125" s="1" t="inlineStr">
        <is>
          <t>725771784</t>
        </is>
      </c>
    </row>
    <row r="126">
      <c r="D126" s="79" t="inlineStr">
        <is>
          <t>VV</t>
        </is>
      </c>
      <c r="F126" s="80" t="inlineStr">
        <is>
          <t>ryhy zdravotechniky: vodovod 54,30 + kanalizácia 92,97 = 147,27 m</t>
        </is>
      </c>
      <c r="AT126" s="1" t="inlineStr">
        <is>
          <t>VV</t>
        </is>
      </c>
      <c r="AU126" s="1" t="inlineStr">
        <is>
          <t>2</t>
        </is>
      </c>
      <c r="AV126" s="2" t="inlineStr">
        <is>
          <t>2</t>
        </is>
      </c>
      <c r="AW126" s="2" t="inlineStr">
        <is>
          <t>True</t>
        </is>
      </c>
      <c r="AX126" s="2" t="inlineStr">
        <is>
          <t>0</t>
        </is>
      </c>
      <c r="AY126" s="1" t="inlineStr">
        <is>
          <t>ROZPOCET</t>
        </is>
      </c>
    </row>
    <row r="127">
      <c r="D127" s="79" t="inlineStr">
        <is>
          <t>VV</t>
        </is>
      </c>
      <c r="F127" s="80" t="inlineStr">
        <is>
          <t>ryhy dažďovej kanalizácie: 170,00 m</t>
        </is>
      </c>
      <c r="AT127" s="1" t="inlineStr">
        <is>
          <t>VV</t>
        </is>
      </c>
      <c r="AU127" s="1" t="inlineStr">
        <is>
          <t>2</t>
        </is>
      </c>
      <c r="AV127" s="2" t="inlineStr">
        <is>
          <t>2</t>
        </is>
      </c>
      <c r="AW127" s="2" t="inlineStr">
        <is>
          <t>True</t>
        </is>
      </c>
      <c r="AX127" s="2" t="inlineStr">
        <is>
          <t>0</t>
        </is>
      </c>
      <c r="AY127" s="1" t="inlineStr">
        <is>
          <t>ROZPOCET</t>
        </is>
      </c>
    </row>
    <row r="128">
      <c r="D128" s="79" t="inlineStr">
        <is>
          <t>VV</t>
        </is>
      </c>
      <c r="F128" s="80" t="inlineStr">
        <is>
          <t>spolu 317,27 m, zaokrúhlené 317,30 m po jednej strane ryhy</t>
        </is>
      </c>
      <c r="H128" s="101" t="n">
        <v>317.3</v>
      </c>
      <c r="AT128" s="1" t="inlineStr">
        <is>
          <t>VV</t>
        </is>
      </c>
      <c r="AU128" s="1" t="inlineStr">
        <is>
          <t>2</t>
        </is>
      </c>
      <c r="AV128" s="2" t="inlineStr">
        <is>
          <t>2</t>
        </is>
      </c>
      <c r="AW128" s="2" t="inlineStr">
        <is>
          <t>True</t>
        </is>
      </c>
      <c r="AX128" s="2" t="inlineStr">
        <is>
          <t>1</t>
        </is>
      </c>
      <c r="AY128" s="1" t="inlineStr">
        <is>
          <t>ROZPOCET</t>
        </is>
      </c>
    </row>
    <row r="129" ht="60" customHeight="1">
      <c r="C129" s="72" t="inlineStr">
        <is>
          <t>2</t>
        </is>
      </c>
      <c r="D129" s="72" t="inlineStr">
        <is>
          <t>K</t>
        </is>
      </c>
      <c r="E129" s="73" t="inlineStr">
        <is>
          <t>R002</t>
        </is>
      </c>
      <c r="F129" s="74" t="inlineStr">
        <is>
          <t>Prenájom skladovej bunky 6,0 x 2,4 m na stavenisku (Cena je mesačná sadzba prenájmu bunky podľa cenníka požičovne; dovoz a odvoz bunky aj jej osadenie na stavenisku sú ocenené samostatnými položkami.)</t>
        </is>
      </c>
      <c r="G129" s="75" t="inlineStr">
        <is>
          <t>mesiac</t>
        </is>
      </c>
      <c r="H129" s="100" t="n">
        <v>6</v>
      </c>
      <c r="I129" s="77" t="n">
        <v>99</v>
      </c>
      <c r="J129" s="77">
        <f>ROUND(I129*H129,2)</f>
        <v/>
      </c>
      <c r="K129" s="78" t="inlineStr">
        <is>
          <t>Prieskum trhu 2026</t>
        </is>
      </c>
      <c r="N129" s="46" t="inlineStr">
        <is>
          <t>základná</t>
        </is>
      </c>
      <c r="O129" s="98" t="n">
        <v>0</v>
      </c>
      <c r="P129" s="98">
        <f>O129*H129</f>
        <v/>
      </c>
      <c r="Q129" s="98" t="n">
        <v>0</v>
      </c>
      <c r="R129" s="98">
        <f>Q129*H129</f>
        <v/>
      </c>
      <c r="S129" s="98" t="n">
        <v>0</v>
      </c>
      <c r="T129" s="98">
        <f>S129*H129</f>
        <v/>
      </c>
      <c r="AR129" s="1" t="inlineStr">
        <is>
          <t>4</t>
        </is>
      </c>
      <c r="AT129" s="1" t="inlineStr">
        <is>
          <t>K</t>
        </is>
      </c>
      <c r="AU129" s="1" t="inlineStr">
        <is>
          <t>2</t>
        </is>
      </c>
      <c r="AY129" s="1" t="inlineStr">
        <is>
          <t>ROZPOCET</t>
        </is>
      </c>
      <c r="BE129" s="31">
        <f>IF(N129="základná",J129,0)</f>
        <v/>
      </c>
      <c r="BF129" s="31">
        <f>IF(N129="znížená",J129,0)</f>
        <v/>
      </c>
      <c r="BG129" s="31">
        <f>IF(N129="zákl. prenesená",J129,0)</f>
        <v/>
      </c>
      <c r="BH129" s="31">
        <f>IF(N129="zníž. prenesená",J129,0)</f>
        <v/>
      </c>
      <c r="BI129" s="31">
        <f>IF(N129="nulová",J129,0)</f>
        <v/>
      </c>
      <c r="BJ129" s="1" t="inlineStr">
        <is>
          <t>2</t>
        </is>
      </c>
      <c r="BK129" s="31">
        <f>ROUND(I129*H129,2)</f>
        <v/>
      </c>
      <c r="BL129" s="1" t="inlineStr">
        <is>
          <t>4</t>
        </is>
      </c>
      <c r="BM129" s="1" t="inlineStr">
        <is>
          <t>-1611881627</t>
        </is>
      </c>
    </row>
    <row r="130">
      <c r="D130" s="79" t="inlineStr">
        <is>
          <t>VV</t>
        </is>
      </c>
      <c r="F130" s="80" t="inlineStr">
        <is>
          <t>doba montáže šiestich profesií 6 mesiacov podľa predpokladu P-36: 1 ks x 6 mesiacov = 6</t>
        </is>
      </c>
      <c r="H130" s="101" t="n">
        <v>6</v>
      </c>
      <c r="AT130" s="1" t="inlineStr">
        <is>
          <t>VV</t>
        </is>
      </c>
      <c r="AU130" s="1" t="inlineStr">
        <is>
          <t>2</t>
        </is>
      </c>
      <c r="AV130" s="2" t="inlineStr">
        <is>
          <t>2</t>
        </is>
      </c>
      <c r="AW130" s="2" t="inlineStr">
        <is>
          <t>True</t>
        </is>
      </c>
      <c r="AX130" s="2" t="inlineStr">
        <is>
          <t>1</t>
        </is>
      </c>
      <c r="AY130" s="1" t="inlineStr">
        <is>
          <t>ROZPOCET</t>
        </is>
      </c>
    </row>
    <row r="131" ht="60" customHeight="1">
      <c r="C131" s="72" t="inlineStr">
        <is>
          <t>3</t>
        </is>
      </c>
      <c r="D131" s="72" t="inlineStr">
        <is>
          <t>K</t>
        </is>
      </c>
      <c r="E131" s="73" t="inlineStr">
        <is>
          <t>R003</t>
        </is>
      </c>
      <c r="F131" s="74" t="inlineStr">
        <is>
          <t>Prenájom šatňovej bunky 6,0 x 2,4 m na stavenisku (Cena je mesačná sadzba prenájmu bunky podľa cenníka požičovne; bunka je bez nábytku. Dovoz, odvoz a osadenie bunky sú ocenené samostatnými položkami.)</t>
        </is>
      </c>
      <c r="G131" s="75" t="inlineStr">
        <is>
          <t>mesiac</t>
        </is>
      </c>
      <c r="H131" s="100" t="n">
        <v>6</v>
      </c>
      <c r="I131" s="77" t="n">
        <v>97.56</v>
      </c>
      <c r="J131" s="77">
        <f>ROUND(I131*H131,2)</f>
        <v/>
      </c>
      <c r="K131" s="78" t="inlineStr">
        <is>
          <t>Prieskum trhu 2026</t>
        </is>
      </c>
      <c r="N131" s="46" t="inlineStr">
        <is>
          <t>základná</t>
        </is>
      </c>
      <c r="O131" s="98" t="n">
        <v>0</v>
      </c>
      <c r="P131" s="98">
        <f>O131*H131</f>
        <v/>
      </c>
      <c r="Q131" s="98" t="n">
        <v>0</v>
      </c>
      <c r="R131" s="98">
        <f>Q131*H131</f>
        <v/>
      </c>
      <c r="S131" s="98" t="n">
        <v>0</v>
      </c>
      <c r="T131" s="98">
        <f>S131*H131</f>
        <v/>
      </c>
      <c r="AR131" s="1" t="inlineStr">
        <is>
          <t>4</t>
        </is>
      </c>
      <c r="AT131" s="1" t="inlineStr">
        <is>
          <t>K</t>
        </is>
      </c>
      <c r="AU131" s="1" t="inlineStr">
        <is>
          <t>2</t>
        </is>
      </c>
      <c r="AY131" s="1" t="inlineStr">
        <is>
          <t>ROZPOCET</t>
        </is>
      </c>
      <c r="BE131" s="31">
        <f>IF(N131="základná",J131,0)</f>
        <v/>
      </c>
      <c r="BF131" s="31">
        <f>IF(N131="znížená",J131,0)</f>
        <v/>
      </c>
      <c r="BG131" s="31">
        <f>IF(N131="zákl. prenesená",J131,0)</f>
        <v/>
      </c>
      <c r="BH131" s="31">
        <f>IF(N131="zníž. prenesená",J131,0)</f>
        <v/>
      </c>
      <c r="BI131" s="31">
        <f>IF(N131="nulová",J131,0)</f>
        <v/>
      </c>
      <c r="BJ131" s="1" t="inlineStr">
        <is>
          <t>2</t>
        </is>
      </c>
      <c r="BK131" s="31">
        <f>ROUND(I131*H131,2)</f>
        <v/>
      </c>
      <c r="BL131" s="1" t="inlineStr">
        <is>
          <t>4</t>
        </is>
      </c>
      <c r="BM131" s="1" t="inlineStr">
        <is>
          <t>1465323688</t>
        </is>
      </c>
    </row>
    <row r="132">
      <c r="D132" s="79" t="inlineStr">
        <is>
          <t>VV</t>
        </is>
      </c>
      <c r="F132" s="80" t="inlineStr">
        <is>
          <t>doba montáže šiestich profesií 6 mesiacov podľa predpokladu P-36: 1 ks x 6 mesiacov = 6</t>
        </is>
      </c>
      <c r="H132" s="101" t="n">
        <v>6</v>
      </c>
      <c r="AT132" s="1" t="inlineStr">
        <is>
          <t>VV</t>
        </is>
      </c>
      <c r="AU132" s="1" t="inlineStr">
        <is>
          <t>2</t>
        </is>
      </c>
      <c r="AV132" s="2" t="inlineStr">
        <is>
          <t>2</t>
        </is>
      </c>
      <c r="AW132" s="2" t="inlineStr">
        <is>
          <t>True</t>
        </is>
      </c>
      <c r="AX132" s="2" t="inlineStr">
        <is>
          <t>1</t>
        </is>
      </c>
      <c r="AY132" s="1" t="inlineStr">
        <is>
          <t>ROZPOCET</t>
        </is>
      </c>
    </row>
    <row r="133" ht="22.8" customHeight="1">
      <c r="D133" s="67" t="inlineStr">
        <is>
          <t>D</t>
        </is>
      </c>
      <c r="E133" s="70" t="inlineStr">
        <is>
          <t>3</t>
        </is>
      </c>
      <c r="F133" s="70" t="inlineStr">
        <is>
          <t>Zvislé a kompletné konštrukcie</t>
        </is>
      </c>
      <c r="J133" s="71">
        <f>BK133</f>
        <v/>
      </c>
      <c r="P133" s="98">
        <f>SUM(P134:P143)</f>
        <v/>
      </c>
      <c r="R133" s="98">
        <f>SUM(R134:R143)</f>
        <v/>
      </c>
      <c r="T133" s="98">
        <f>SUM(T134:T143)</f>
        <v/>
      </c>
      <c r="AR133" s="1" t="inlineStr">
        <is>
          <t>1</t>
        </is>
      </c>
      <c r="AT133" s="46" t="inlineStr">
        <is>
          <t>D</t>
        </is>
      </c>
      <c r="AU133" s="46" t="inlineStr">
        <is>
          <t>1</t>
        </is>
      </c>
      <c r="AY133" s="1" t="inlineStr">
        <is>
          <t>ROZPOCET</t>
        </is>
      </c>
      <c r="BK133" s="31">
        <f>SUM(BK134:BK143)</f>
        <v/>
      </c>
    </row>
    <row r="134" ht="36" customHeight="1">
      <c r="C134" s="72" t="inlineStr">
        <is>
          <t>4</t>
        </is>
      </c>
      <c r="D134" s="72" t="inlineStr">
        <is>
          <t>K</t>
        </is>
      </c>
      <c r="E134" s="73" t="inlineStr">
        <is>
          <t>381181001.S</t>
        </is>
      </c>
      <c r="F134" s="74" t="inlineStr">
        <is>
          <t>Montáž univerzálnej mobilnej bunky samostatne stojacej - osadenie skladovej a šatňovej bunky na pripravený podklad</t>
        </is>
      </c>
      <c r="G134" s="75" t="inlineStr">
        <is>
          <t>ks</t>
        </is>
      </c>
      <c r="H134" s="100" t="n">
        <v>2</v>
      </c>
      <c r="I134" s="77" t="n">
        <v>156.94</v>
      </c>
      <c r="J134" s="77">
        <f>ROUND(I134*H134,2)</f>
        <v/>
      </c>
      <c r="K134" s="78" t="inlineStr">
        <is>
          <t>CENEKON 2026/02</t>
        </is>
      </c>
      <c r="N134" s="46" t="inlineStr">
        <is>
          <t>základná</t>
        </is>
      </c>
      <c r="O134" s="98" t="n">
        <v>0</v>
      </c>
      <c r="P134" s="98">
        <f>O134*H134</f>
        <v/>
      </c>
      <c r="Q134" s="98" t="n">
        <v>0</v>
      </c>
      <c r="R134" s="98">
        <f>Q134*H134</f>
        <v/>
      </c>
      <c r="S134" s="98" t="n">
        <v>0</v>
      </c>
      <c r="T134" s="98">
        <f>S134*H134</f>
        <v/>
      </c>
      <c r="AR134" s="1" t="inlineStr">
        <is>
          <t>4</t>
        </is>
      </c>
      <c r="AT134" s="1" t="inlineStr">
        <is>
          <t>K</t>
        </is>
      </c>
      <c r="AU134" s="1" t="inlineStr">
        <is>
          <t>2</t>
        </is>
      </c>
      <c r="AY134" s="1" t="inlineStr">
        <is>
          <t>ROZPOCET</t>
        </is>
      </c>
      <c r="BE134" s="31">
        <f>IF(N134="základná",J134,0)</f>
        <v/>
      </c>
      <c r="BF134" s="31">
        <f>IF(N134="znížená",J134,0)</f>
        <v/>
      </c>
      <c r="BG134" s="31">
        <f>IF(N134="zákl. prenesená",J134,0)</f>
        <v/>
      </c>
      <c r="BH134" s="31">
        <f>IF(N134="zníž. prenesená",J134,0)</f>
        <v/>
      </c>
      <c r="BI134" s="31">
        <f>IF(N134="nulová",J134,0)</f>
        <v/>
      </c>
      <c r="BJ134" s="1" t="inlineStr">
        <is>
          <t>2</t>
        </is>
      </c>
      <c r="BK134" s="31">
        <f>ROUND(I134*H134,2)</f>
        <v/>
      </c>
      <c r="BL134" s="1" t="inlineStr">
        <is>
          <t>4</t>
        </is>
      </c>
      <c r="BM134" s="1" t="inlineStr">
        <is>
          <t>2096477454</t>
        </is>
      </c>
    </row>
    <row r="135">
      <c r="D135" s="79" t="inlineStr">
        <is>
          <t>VV</t>
        </is>
      </c>
      <c r="F135" s="80" t="inlineStr">
        <is>
          <t>skladová bunka 1 ks + šatňová bunka 1 ks = 2 ks</t>
        </is>
      </c>
      <c r="H135" s="101" t="n">
        <v>2</v>
      </c>
      <c r="AT135" s="1" t="inlineStr">
        <is>
          <t>VV</t>
        </is>
      </c>
      <c r="AU135" s="1" t="inlineStr">
        <is>
          <t>2</t>
        </is>
      </c>
      <c r="AV135" s="2" t="inlineStr">
        <is>
          <t>2</t>
        </is>
      </c>
      <c r="AW135" s="2" t="inlineStr">
        <is>
          <t>True</t>
        </is>
      </c>
      <c r="AX135" s="2" t="inlineStr">
        <is>
          <t>1</t>
        </is>
      </c>
      <c r="AY135" s="1" t="inlineStr">
        <is>
          <t>ROZPOCET</t>
        </is>
      </c>
    </row>
    <row r="136" ht="72" customHeight="1">
      <c r="C136" s="72" t="inlineStr">
        <is>
          <t>5</t>
        </is>
      </c>
      <c r="D136" s="72" t="inlineStr">
        <is>
          <t>K</t>
        </is>
      </c>
      <c r="E136" s="73" t="inlineStr">
        <is>
          <t>R005</t>
        </is>
      </c>
      <c r="F136" s="74" t="inlineStr">
        <is>
          <t>Doprava stavebnej bunky nákladným vozidlom s hydraulickou rukou - dovoz bunky na stavenisko a jej odvoz po skončení montáží (Cena je kilometrová sadzba dopravcu za jazdu nákladného vozidla s hydraulickou rukou; osadenie bunky na pripravený podklad je ocenené samostatne.)</t>
        </is>
      </c>
      <c r="G136" s="75" t="inlineStr">
        <is>
          <t>km</t>
        </is>
      </c>
      <c r="H136" s="100" t="n">
        <v>400</v>
      </c>
      <c r="I136" s="77" t="n">
        <v>1.8</v>
      </c>
      <c r="J136" s="77">
        <f>ROUND(I136*H136,2)</f>
        <v/>
      </c>
      <c r="K136" s="78" t="inlineStr">
        <is>
          <t>Prieskum trhu 2026</t>
        </is>
      </c>
      <c r="N136" s="46" t="inlineStr">
        <is>
          <t>základná</t>
        </is>
      </c>
      <c r="O136" s="98" t="n">
        <v>0</v>
      </c>
      <c r="P136" s="98">
        <f>O136*H136</f>
        <v/>
      </c>
      <c r="Q136" s="98" t="n">
        <v>0</v>
      </c>
      <c r="R136" s="98">
        <f>Q136*H136</f>
        <v/>
      </c>
      <c r="S136" s="98" t="n">
        <v>0</v>
      </c>
      <c r="T136" s="98">
        <f>S136*H136</f>
        <v/>
      </c>
      <c r="AR136" s="1" t="inlineStr">
        <is>
          <t>4</t>
        </is>
      </c>
      <c r="AT136" s="1" t="inlineStr">
        <is>
          <t>K</t>
        </is>
      </c>
      <c r="AU136" s="1" t="inlineStr">
        <is>
          <t>2</t>
        </is>
      </c>
      <c r="AY136" s="1" t="inlineStr">
        <is>
          <t>ROZPOCET</t>
        </is>
      </c>
      <c r="BE136" s="31">
        <f>IF(N136="základná",J136,0)</f>
        <v/>
      </c>
      <c r="BF136" s="31">
        <f>IF(N136="znížená",J136,0)</f>
        <v/>
      </c>
      <c r="BG136" s="31">
        <f>IF(N136="zákl. prenesená",J136,0)</f>
        <v/>
      </c>
      <c r="BH136" s="31">
        <f>IF(N136="zníž. prenesená",J136,0)</f>
        <v/>
      </c>
      <c r="BI136" s="31">
        <f>IF(N136="nulová",J136,0)</f>
        <v/>
      </c>
      <c r="BJ136" s="1" t="inlineStr">
        <is>
          <t>2</t>
        </is>
      </c>
      <c r="BK136" s="31">
        <f>ROUND(I136*H136,2)</f>
        <v/>
      </c>
      <c r="BL136" s="1" t="inlineStr">
        <is>
          <t>4</t>
        </is>
      </c>
      <c r="BM136" s="1" t="inlineStr">
        <is>
          <t>-2080369933</t>
        </is>
      </c>
    </row>
    <row r="137">
      <c r="D137" s="79" t="inlineStr">
        <is>
          <t>VV</t>
        </is>
      </c>
      <c r="F137" s="80" t="inlineStr">
        <is>
          <t>dojazdová vzdialenosť 50 km (predpoklad P-38)</t>
        </is>
      </c>
      <c r="AT137" s="1" t="inlineStr">
        <is>
          <t>VV</t>
        </is>
      </c>
      <c r="AU137" s="1" t="inlineStr">
        <is>
          <t>2</t>
        </is>
      </c>
      <c r="AV137" s="2" t="inlineStr">
        <is>
          <t>2</t>
        </is>
      </c>
      <c r="AW137" s="2" t="inlineStr">
        <is>
          <t>True</t>
        </is>
      </c>
      <c r="AX137" s="2" t="inlineStr">
        <is>
          <t>0</t>
        </is>
      </c>
      <c r="AY137" s="1" t="inlineStr">
        <is>
          <t>ROZPOCET</t>
        </is>
      </c>
    </row>
    <row r="138">
      <c r="D138" s="79" t="inlineStr">
        <is>
          <t>VV</t>
        </is>
      </c>
      <c r="F138" s="80" t="inlineStr">
        <is>
          <t>dovoz jednej bunky: 50 km na stavbu + 50 km späť = 100 km</t>
        </is>
      </c>
      <c r="AT138" s="1" t="inlineStr">
        <is>
          <t>VV</t>
        </is>
      </c>
      <c r="AU138" s="1" t="inlineStr">
        <is>
          <t>2</t>
        </is>
      </c>
      <c r="AV138" s="2" t="inlineStr">
        <is>
          <t>2</t>
        </is>
      </c>
      <c r="AW138" s="2" t="inlineStr">
        <is>
          <t>True</t>
        </is>
      </c>
      <c r="AX138" s="2" t="inlineStr">
        <is>
          <t>0</t>
        </is>
      </c>
      <c r="AY138" s="1" t="inlineStr">
        <is>
          <t>ROZPOCET</t>
        </is>
      </c>
    </row>
    <row r="139">
      <c r="D139" s="79" t="inlineStr">
        <is>
          <t>VV</t>
        </is>
      </c>
      <c r="F139" s="80" t="inlineStr">
        <is>
          <t>2 bunky x (dovoz 100 km + odvoz 100 km) = 400 km</t>
        </is>
      </c>
      <c r="H139" s="101" t="n">
        <v>400</v>
      </c>
      <c r="AT139" s="1" t="inlineStr">
        <is>
          <t>VV</t>
        </is>
      </c>
      <c r="AU139" s="1" t="inlineStr">
        <is>
          <t>2</t>
        </is>
      </c>
      <c r="AV139" s="2" t="inlineStr">
        <is>
          <t>2</t>
        </is>
      </c>
      <c r="AW139" s="2" t="inlineStr">
        <is>
          <t>True</t>
        </is>
      </c>
      <c r="AX139" s="2" t="inlineStr">
        <is>
          <t>1</t>
        </is>
      </c>
      <c r="AY139" s="1" t="inlineStr">
        <is>
          <t>ROZPOCET</t>
        </is>
      </c>
    </row>
    <row r="140" ht="48" customHeight="1">
      <c r="C140" s="72" t="inlineStr">
        <is>
          <t>6</t>
        </is>
      </c>
      <c r="D140" s="72" t="inlineStr">
        <is>
          <t>K</t>
        </is>
      </c>
      <c r="E140" s="73" t="inlineStr">
        <is>
          <t>R006</t>
        </is>
      </c>
      <c r="F140" s="74" t="inlineStr">
        <is>
          <t>Prenájom mobilného WC vrátane pravidelného servisu (Cena je mesačná sadzba prenájmu mobilnej toalety vrátane pravidelného týždenného servisu, dovozu a odvozu podľa cenníka prevádzkovateľa.)</t>
        </is>
      </c>
      <c r="G140" s="75" t="inlineStr">
        <is>
          <t>mesiac</t>
        </is>
      </c>
      <c r="H140" s="100" t="n">
        <v>6</v>
      </c>
      <c r="I140" s="77" t="n">
        <v>180</v>
      </c>
      <c r="J140" s="77">
        <f>ROUND(I140*H140,2)</f>
        <v/>
      </c>
      <c r="K140" s="78" t="inlineStr">
        <is>
          <t>Prieskum trhu 2026</t>
        </is>
      </c>
      <c r="N140" s="46" t="inlineStr">
        <is>
          <t>základná</t>
        </is>
      </c>
      <c r="O140" s="98" t="n">
        <v>0</v>
      </c>
      <c r="P140" s="98">
        <f>O140*H140</f>
        <v/>
      </c>
      <c r="Q140" s="98" t="n">
        <v>0</v>
      </c>
      <c r="R140" s="98">
        <f>Q140*H140</f>
        <v/>
      </c>
      <c r="S140" s="98" t="n">
        <v>0</v>
      </c>
      <c r="T140" s="98">
        <f>S140*H140</f>
        <v/>
      </c>
      <c r="AR140" s="1" t="inlineStr">
        <is>
          <t>4</t>
        </is>
      </c>
      <c r="AT140" s="1" t="inlineStr">
        <is>
          <t>K</t>
        </is>
      </c>
      <c r="AU140" s="1" t="inlineStr">
        <is>
          <t>2</t>
        </is>
      </c>
      <c r="AY140" s="1" t="inlineStr">
        <is>
          <t>ROZPOCET</t>
        </is>
      </c>
      <c r="BE140" s="31">
        <f>IF(N140="základná",J140,0)</f>
        <v/>
      </c>
      <c r="BF140" s="31">
        <f>IF(N140="znížená",J140,0)</f>
        <v/>
      </c>
      <c r="BG140" s="31">
        <f>IF(N140="zákl. prenesená",J140,0)</f>
        <v/>
      </c>
      <c r="BH140" s="31">
        <f>IF(N140="zníž. prenesená",J140,0)</f>
        <v/>
      </c>
      <c r="BI140" s="31">
        <f>IF(N140="nulová",J140,0)</f>
        <v/>
      </c>
      <c r="BJ140" s="1" t="inlineStr">
        <is>
          <t>2</t>
        </is>
      </c>
      <c r="BK140" s="31">
        <f>ROUND(I140*H140,2)</f>
        <v/>
      </c>
      <c r="BL140" s="1" t="inlineStr">
        <is>
          <t>4</t>
        </is>
      </c>
      <c r="BM140" s="1" t="inlineStr">
        <is>
          <t>827285861</t>
        </is>
      </c>
    </row>
    <row r="141">
      <c r="D141" s="79" t="inlineStr">
        <is>
          <t>VV</t>
        </is>
      </c>
      <c r="F141" s="80" t="inlineStr">
        <is>
          <t>doba montáže šiestich profesií 6 mesiacov podľa predpokladu P-36: 1 ks x 6 mesiacov = 6</t>
        </is>
      </c>
      <c r="H141" s="101" t="n">
        <v>6</v>
      </c>
      <c r="AT141" s="1" t="inlineStr">
        <is>
          <t>VV</t>
        </is>
      </c>
      <c r="AU141" s="1" t="inlineStr">
        <is>
          <t>2</t>
        </is>
      </c>
      <c r="AV141" s="2" t="inlineStr">
        <is>
          <t>2</t>
        </is>
      </c>
      <c r="AW141" s="2" t="inlineStr">
        <is>
          <t>True</t>
        </is>
      </c>
      <c r="AX141" s="2" t="inlineStr">
        <is>
          <t>1</t>
        </is>
      </c>
      <c r="AY141" s="1" t="inlineStr">
        <is>
          <t>ROZPOCET</t>
        </is>
      </c>
    </row>
    <row r="142" ht="24" customHeight="1">
      <c r="C142" s="82" t="inlineStr">
        <is>
          <t>7</t>
        </is>
      </c>
      <c r="D142" s="82" t="inlineStr">
        <is>
          <t>M</t>
        </is>
      </c>
      <c r="E142" s="83" t="inlineStr">
        <is>
          <t>66801758</t>
        </is>
      </c>
      <c r="F142" s="84" t="inlineStr">
        <is>
          <t>Staveniskový rozvádzač 4x230 V, 2x16 A + 1x32 A s prúdovým chráničom - dodávka</t>
        </is>
      </c>
      <c r="G142" s="85" t="inlineStr">
        <is>
          <t>ks</t>
        </is>
      </c>
      <c r="H142" s="102" t="n">
        <v>1</v>
      </c>
      <c r="I142" s="87" t="n">
        <v>390.67</v>
      </c>
      <c r="J142" s="87">
        <f>ROUND(I142*H142,2)</f>
        <v/>
      </c>
      <c r="K142" s="88" t="inlineStr">
        <is>
          <t>CENEKON 2026/02 - MO</t>
        </is>
      </c>
      <c r="N142" s="46" t="inlineStr">
        <is>
          <t>základná</t>
        </is>
      </c>
      <c r="O142" s="98" t="n">
        <v>0</v>
      </c>
      <c r="P142" s="98">
        <f>O142*H142</f>
        <v/>
      </c>
      <c r="Q142" s="98" t="n">
        <v>0</v>
      </c>
      <c r="R142" s="98">
        <f>Q142*H142</f>
        <v/>
      </c>
      <c r="S142" s="98" t="n">
        <v>0</v>
      </c>
      <c r="T142" s="98">
        <f>S142*H142</f>
        <v/>
      </c>
      <c r="AR142" s="1" t="inlineStr">
        <is>
          <t>8</t>
        </is>
      </c>
      <c r="AT142" s="1" t="inlineStr">
        <is>
          <t>M</t>
        </is>
      </c>
      <c r="AU142" s="1" t="inlineStr">
        <is>
          <t>2</t>
        </is>
      </c>
      <c r="AY142" s="1" t="inlineStr">
        <is>
          <t>ROZPOCET</t>
        </is>
      </c>
      <c r="BE142" s="31">
        <f>IF(N142="základná",J142,0)</f>
        <v/>
      </c>
      <c r="BF142" s="31">
        <f>IF(N142="znížená",J142,0)</f>
        <v/>
      </c>
      <c r="BG142" s="31">
        <f>IF(N142="zákl. prenesená",J142,0)</f>
        <v/>
      </c>
      <c r="BH142" s="31">
        <f>IF(N142="zníž. prenesená",J142,0)</f>
        <v/>
      </c>
      <c r="BI142" s="31">
        <f>IF(N142="nulová",J142,0)</f>
        <v/>
      </c>
      <c r="BJ142" s="1" t="inlineStr">
        <is>
          <t>2</t>
        </is>
      </c>
      <c r="BK142" s="31">
        <f>ROUND(I142*H142,2)</f>
        <v/>
      </c>
      <c r="BL142" s="1" t="inlineStr">
        <is>
          <t>4</t>
        </is>
      </c>
      <c r="BM142" s="1" t="inlineStr">
        <is>
          <t>-1621596913</t>
        </is>
      </c>
    </row>
    <row r="143">
      <c r="D143" s="79" t="inlineStr">
        <is>
          <t>VV</t>
        </is>
      </c>
      <c r="F143" s="80" t="inlineStr">
        <is>
          <t>1 staveniskový rozvádzač pre montáž profesií</t>
        </is>
      </c>
      <c r="H143" s="101" t="n">
        <v>1</v>
      </c>
      <c r="AT143" s="1" t="inlineStr">
        <is>
          <t>VV</t>
        </is>
      </c>
      <c r="AU143" s="1" t="inlineStr">
        <is>
          <t>2</t>
        </is>
      </c>
      <c r="AV143" s="2" t="inlineStr">
        <is>
          <t>2</t>
        </is>
      </c>
      <c r="AW143" s="2" t="inlineStr">
        <is>
          <t>True</t>
        </is>
      </c>
      <c r="AX143" s="2" t="inlineStr">
        <is>
          <t>1</t>
        </is>
      </c>
      <c r="AY143" s="1" t="inlineStr">
        <is>
          <t>ROZPOCET</t>
        </is>
      </c>
    </row>
    <row r="144" ht="22.8" customHeight="1">
      <c r="D144" s="67" t="inlineStr">
        <is>
          <t>D</t>
        </is>
      </c>
      <c r="E144" s="70" t="inlineStr">
        <is>
          <t>9</t>
        </is>
      </c>
      <c r="F144" s="70" t="inlineStr">
        <is>
          <t>Ostatné konštrukcie a práce, búranie</t>
        </is>
      </c>
      <c r="J144" s="71">
        <f>BK144</f>
        <v/>
      </c>
      <c r="P144" s="98">
        <f>SUM(P145:P161)</f>
        <v/>
      </c>
      <c r="R144" s="98">
        <f>SUM(R145:R161)</f>
        <v/>
      </c>
      <c r="T144" s="98">
        <f>SUM(T145:T161)</f>
        <v/>
      </c>
      <c r="AR144" s="1" t="inlineStr">
        <is>
          <t>1</t>
        </is>
      </c>
      <c r="AT144" s="46" t="inlineStr">
        <is>
          <t>D</t>
        </is>
      </c>
      <c r="AU144" s="46" t="inlineStr">
        <is>
          <t>1</t>
        </is>
      </c>
      <c r="AY144" s="1" t="inlineStr">
        <is>
          <t>ROZPOCET</t>
        </is>
      </c>
      <c r="BK144" s="31">
        <f>SUM(BK145:BK161)</f>
        <v/>
      </c>
    </row>
    <row r="145" ht="60" customHeight="1">
      <c r="C145" s="72" t="inlineStr">
        <is>
          <t>8</t>
        </is>
      </c>
      <c r="D145" s="72" t="inlineStr">
        <is>
          <t>K</t>
        </is>
      </c>
      <c r="E145" s="73" t="inlineStr">
        <is>
          <t>952901111.S</t>
        </is>
      </c>
      <c r="F145" s="74" t="inlineStr">
        <is>
          <t>Vyčistenie budovy po montážnych prácach pri výške podlaží do 4 m (Vyčistenie sa týka priestorov dotknutých montážou šiestich profesií, teda celého objektu; upratanie po stavebnej časti, ktorú spracováva objednávateľ, v tejto položke nie je.)</t>
        </is>
      </c>
      <c r="G145" s="75" t="inlineStr">
        <is>
          <t>m2</t>
        </is>
      </c>
      <c r="H145" s="100" t="n">
        <v>2971.4</v>
      </c>
      <c r="I145" s="77" t="n">
        <v>6.48</v>
      </c>
      <c r="J145" s="77">
        <f>ROUND(I145*H145,2)</f>
        <v/>
      </c>
      <c r="K145" s="78" t="inlineStr">
        <is>
          <t>CENEKON 2026/02</t>
        </is>
      </c>
      <c r="N145" s="46" t="inlineStr">
        <is>
          <t>základná</t>
        </is>
      </c>
      <c r="O145" s="98" t="n">
        <v>0</v>
      </c>
      <c r="P145" s="98">
        <f>O145*H145</f>
        <v/>
      </c>
      <c r="Q145" s="98" t="n">
        <v>5e-05</v>
      </c>
      <c r="R145" s="98">
        <f>Q145*H145</f>
        <v/>
      </c>
      <c r="S145" s="98" t="n">
        <v>0</v>
      </c>
      <c r="T145" s="98">
        <f>S145*H145</f>
        <v/>
      </c>
      <c r="AR145" s="1" t="inlineStr">
        <is>
          <t>4</t>
        </is>
      </c>
      <c r="AT145" s="1" t="inlineStr">
        <is>
          <t>K</t>
        </is>
      </c>
      <c r="AU145" s="1" t="inlineStr">
        <is>
          <t>2</t>
        </is>
      </c>
      <c r="AY145" s="1" t="inlineStr">
        <is>
          <t>ROZPOCET</t>
        </is>
      </c>
      <c r="BE145" s="31">
        <f>IF(N145="základná",J145,0)</f>
        <v/>
      </c>
      <c r="BF145" s="31">
        <f>IF(N145="znížená",J145,0)</f>
        <v/>
      </c>
      <c r="BG145" s="31">
        <f>IF(N145="zákl. prenesená",J145,0)</f>
        <v/>
      </c>
      <c r="BH145" s="31">
        <f>IF(N145="zníž. prenesená",J145,0)</f>
        <v/>
      </c>
      <c r="BI145" s="31">
        <f>IF(N145="nulová",J145,0)</f>
        <v/>
      </c>
      <c r="BJ145" s="1" t="inlineStr">
        <is>
          <t>2</t>
        </is>
      </c>
      <c r="BK145" s="31">
        <f>ROUND(I145*H145,2)</f>
        <v/>
      </c>
      <c r="BL145" s="1" t="inlineStr">
        <is>
          <t>4</t>
        </is>
      </c>
      <c r="BM145" s="1" t="inlineStr">
        <is>
          <t>114616729</t>
        </is>
      </c>
    </row>
    <row r="146">
      <c r="D146" s="79" t="inlineStr">
        <is>
          <t>VV</t>
        </is>
      </c>
      <c r="F146" s="80" t="inlineStr">
        <is>
          <t>zastavaná plocha 742,85 m2 x 4 podlažia = 2 971,40</t>
        </is>
      </c>
      <c r="H146" s="101" t="n">
        <v>2971.4</v>
      </c>
      <c r="AT146" s="1" t="inlineStr">
        <is>
          <t>VV</t>
        </is>
      </c>
      <c r="AU146" s="1" t="inlineStr">
        <is>
          <t>2</t>
        </is>
      </c>
      <c r="AV146" s="2" t="inlineStr">
        <is>
          <t>2</t>
        </is>
      </c>
      <c r="AW146" s="2" t="inlineStr">
        <is>
          <t>True</t>
        </is>
      </c>
      <c r="AX146" s="2" t="inlineStr">
        <is>
          <t>1</t>
        </is>
      </c>
      <c r="AY146" s="1" t="inlineStr">
        <is>
          <t>ROZPOCET</t>
        </is>
      </c>
    </row>
    <row r="147" ht="36" customHeight="1">
      <c r="C147" s="72" t="inlineStr">
        <is>
          <t>9</t>
        </is>
      </c>
      <c r="D147" s="72" t="inlineStr">
        <is>
          <t>K</t>
        </is>
      </c>
      <c r="E147" s="73" t="inlineStr">
        <is>
          <t>979089612.S</t>
        </is>
      </c>
      <c r="F147" s="74" t="inlineStr">
        <is>
          <t>Poplatok za skládku - iné odpady zo stavieb a demolácií (17 09), ostatné - zmiešaný odpad z montážnych prác šiestich profesií</t>
        </is>
      </c>
      <c r="G147" s="75" t="inlineStr">
        <is>
          <t>t</t>
        </is>
      </c>
      <c r="H147" s="100" t="n">
        <v>5.4</v>
      </c>
      <c r="I147" s="77" t="n">
        <v>155</v>
      </c>
      <c r="J147" s="77">
        <f>ROUND(I147*H147,2)</f>
        <v/>
      </c>
      <c r="K147" s="78" t="inlineStr">
        <is>
          <t>CENEKON 2026/02</t>
        </is>
      </c>
      <c r="N147" s="46" t="inlineStr">
        <is>
          <t>základná</t>
        </is>
      </c>
      <c r="O147" s="98" t="n">
        <v>0</v>
      </c>
      <c r="P147" s="98">
        <f>O147*H147</f>
        <v/>
      </c>
      <c r="Q147" s="98" t="n">
        <v>0</v>
      </c>
      <c r="R147" s="98">
        <f>Q147*H147</f>
        <v/>
      </c>
      <c r="S147" s="98" t="n">
        <v>0</v>
      </c>
      <c r="T147" s="98">
        <f>S147*H147</f>
        <v/>
      </c>
      <c r="AR147" s="1" t="inlineStr">
        <is>
          <t>4</t>
        </is>
      </c>
      <c r="AT147" s="1" t="inlineStr">
        <is>
          <t>K</t>
        </is>
      </c>
      <c r="AU147" s="1" t="inlineStr">
        <is>
          <t>2</t>
        </is>
      </c>
      <c r="AY147" s="1" t="inlineStr">
        <is>
          <t>ROZPOCET</t>
        </is>
      </c>
      <c r="BE147" s="31">
        <f>IF(N147="základná",J147,0)</f>
        <v/>
      </c>
      <c r="BF147" s="31">
        <f>IF(N147="znížená",J147,0)</f>
        <v/>
      </c>
      <c r="BG147" s="31">
        <f>IF(N147="zákl. prenesená",J147,0)</f>
        <v/>
      </c>
      <c r="BH147" s="31">
        <f>IF(N147="zníž. prenesená",J147,0)</f>
        <v/>
      </c>
      <c r="BI147" s="31">
        <f>IF(N147="nulová",J147,0)</f>
        <v/>
      </c>
      <c r="BJ147" s="1" t="inlineStr">
        <is>
          <t>2</t>
        </is>
      </c>
      <c r="BK147" s="31">
        <f>ROUND(I147*H147,2)</f>
        <v/>
      </c>
      <c r="BL147" s="1" t="inlineStr">
        <is>
          <t>4</t>
        </is>
      </c>
      <c r="BM147" s="1" t="inlineStr">
        <is>
          <t>660941191</t>
        </is>
      </c>
    </row>
    <row r="148">
      <c r="D148" s="79" t="inlineStr">
        <is>
          <t>VV</t>
        </is>
      </c>
      <c r="F148" s="80" t="inlineStr">
        <is>
          <t>4 kontajnery x 9 m3 = 36 m3 zmiešaného odpadu z montážnych prác</t>
        </is>
      </c>
      <c r="AT148" s="1" t="inlineStr">
        <is>
          <t>VV</t>
        </is>
      </c>
      <c r="AU148" s="1" t="inlineStr">
        <is>
          <t>2</t>
        </is>
      </c>
      <c r="AV148" s="2" t="inlineStr">
        <is>
          <t>2</t>
        </is>
      </c>
      <c r="AW148" s="2" t="inlineStr">
        <is>
          <t>True</t>
        </is>
      </c>
      <c r="AX148" s="2" t="inlineStr">
        <is>
          <t>0</t>
        </is>
      </c>
      <c r="AY148" s="1" t="inlineStr">
        <is>
          <t>ROZPOCET</t>
        </is>
      </c>
    </row>
    <row r="149">
      <c r="D149" s="79" t="inlineStr">
        <is>
          <t>VV</t>
        </is>
      </c>
      <c r="F149" s="80" t="inlineStr">
        <is>
          <t>objemová hmotnosť 0,15 t/m3: 36,00 x 0,15 = 5,40 t</t>
        </is>
      </c>
      <c r="H149" s="101" t="n">
        <v>5.4</v>
      </c>
      <c r="AT149" s="1" t="inlineStr">
        <is>
          <t>VV</t>
        </is>
      </c>
      <c r="AU149" s="1" t="inlineStr">
        <is>
          <t>2</t>
        </is>
      </c>
      <c r="AV149" s="2" t="inlineStr">
        <is>
          <t>2</t>
        </is>
      </c>
      <c r="AW149" s="2" t="inlineStr">
        <is>
          <t>True</t>
        </is>
      </c>
      <c r="AX149" s="2" t="inlineStr">
        <is>
          <t>1</t>
        </is>
      </c>
      <c r="AY149" s="1" t="inlineStr">
        <is>
          <t>ROZPOCET</t>
        </is>
      </c>
    </row>
    <row r="150" ht="72" customHeight="1">
      <c r="C150" s="72" t="inlineStr">
        <is>
          <t>10</t>
        </is>
      </c>
      <c r="D150" s="72" t="inlineStr">
        <is>
          <t>K</t>
        </is>
      </c>
      <c r="E150" s="73" t="inlineStr">
        <is>
          <t>R010</t>
        </is>
      </c>
      <c r="F150" s="74" t="inlineStr">
        <is>
          <t>Prenájom autožeriavu do 30 t vrátane obsluhy - vynesenie vonkajších jednotiek klimatizácie a podperných konštrukcií na strechu (Cena je hodinová sadzba autožeriavu s obsluhou; pristavenie žeriavu na stavbu a viazač bremien sú ocenené samostatnými položkami.)</t>
        </is>
      </c>
      <c r="G150" s="75" t="inlineStr">
        <is>
          <t>hod</t>
        </is>
      </c>
      <c r="H150" s="100" t="n">
        <v>16</v>
      </c>
      <c r="I150" s="77" t="n">
        <v>65</v>
      </c>
      <c r="J150" s="77">
        <f>ROUND(I150*H150,2)</f>
        <v/>
      </c>
      <c r="K150" s="78" t="inlineStr">
        <is>
          <t>Prieskum trhu 2026</t>
        </is>
      </c>
      <c r="N150" s="46" t="inlineStr">
        <is>
          <t>základná</t>
        </is>
      </c>
      <c r="O150" s="98" t="n">
        <v>0</v>
      </c>
      <c r="P150" s="98">
        <f>O150*H150</f>
        <v/>
      </c>
      <c r="Q150" s="98" t="n">
        <v>0</v>
      </c>
      <c r="R150" s="98">
        <f>Q150*H150</f>
        <v/>
      </c>
      <c r="S150" s="98" t="n">
        <v>0</v>
      </c>
      <c r="T150" s="98">
        <f>S150*H150</f>
        <v/>
      </c>
      <c r="AR150" s="1" t="inlineStr">
        <is>
          <t>4</t>
        </is>
      </c>
      <c r="AT150" s="1" t="inlineStr">
        <is>
          <t>K</t>
        </is>
      </c>
      <c r="AU150" s="1" t="inlineStr">
        <is>
          <t>2</t>
        </is>
      </c>
      <c r="AY150" s="1" t="inlineStr">
        <is>
          <t>ROZPOCET</t>
        </is>
      </c>
      <c r="BE150" s="31">
        <f>IF(N150="základná",J150,0)</f>
        <v/>
      </c>
      <c r="BF150" s="31">
        <f>IF(N150="znížená",J150,0)</f>
        <v/>
      </c>
      <c r="BG150" s="31">
        <f>IF(N150="zákl. prenesená",J150,0)</f>
        <v/>
      </c>
      <c r="BH150" s="31">
        <f>IF(N150="zníž. prenesená",J150,0)</f>
        <v/>
      </c>
      <c r="BI150" s="31">
        <f>IF(N150="nulová",J150,0)</f>
        <v/>
      </c>
      <c r="BJ150" s="1" t="inlineStr">
        <is>
          <t>2</t>
        </is>
      </c>
      <c r="BK150" s="31">
        <f>ROUND(I150*H150,2)</f>
        <v/>
      </c>
      <c r="BL150" s="1" t="inlineStr">
        <is>
          <t>4</t>
        </is>
      </c>
      <c r="BM150" s="1" t="inlineStr">
        <is>
          <t>-781423711</t>
        </is>
      </c>
    </row>
    <row r="151">
      <c r="D151" s="79" t="inlineStr">
        <is>
          <t>VV</t>
        </is>
      </c>
      <c r="F151" s="80" t="inlineStr">
        <is>
          <t>11 vonkajších jednotiek a 11 konzol na strechu 4.NP</t>
        </is>
      </c>
      <c r="AT151" s="1" t="inlineStr">
        <is>
          <t>VV</t>
        </is>
      </c>
      <c r="AU151" s="1" t="inlineStr">
        <is>
          <t>2</t>
        </is>
      </c>
      <c r="AV151" s="2" t="inlineStr">
        <is>
          <t>2</t>
        </is>
      </c>
      <c r="AW151" s="2" t="inlineStr">
        <is>
          <t>True</t>
        </is>
      </c>
      <c r="AX151" s="2" t="inlineStr">
        <is>
          <t>0</t>
        </is>
      </c>
      <c r="AY151" s="1" t="inlineStr">
        <is>
          <t>ROZPOCET</t>
        </is>
      </c>
    </row>
    <row r="152">
      <c r="D152" s="79" t="inlineStr">
        <is>
          <t>VV</t>
        </is>
      </c>
      <c r="F152" s="80" t="inlineStr">
        <is>
          <t>dva dni nasadenia po 8 hodinách: 2 x 8 = 16 hod</t>
        </is>
      </c>
      <c r="H152" s="101" t="n">
        <v>16</v>
      </c>
      <c r="AT152" s="1" t="inlineStr">
        <is>
          <t>VV</t>
        </is>
      </c>
      <c r="AU152" s="1" t="inlineStr">
        <is>
          <t>2</t>
        </is>
      </c>
      <c r="AV152" s="2" t="inlineStr">
        <is>
          <t>2</t>
        </is>
      </c>
      <c r="AW152" s="2" t="inlineStr">
        <is>
          <t>True</t>
        </is>
      </c>
      <c r="AX152" s="2" t="inlineStr">
        <is>
          <t>1</t>
        </is>
      </c>
      <c r="AY152" s="1" t="inlineStr">
        <is>
          <t>ROZPOCET</t>
        </is>
      </c>
    </row>
    <row r="153" ht="48" customHeight="1">
      <c r="C153" s="72" t="inlineStr">
        <is>
          <t>11</t>
        </is>
      </c>
      <c r="D153" s="72" t="inlineStr">
        <is>
          <t>K</t>
        </is>
      </c>
      <c r="E153" s="73" t="inlineStr">
        <is>
          <t>R011</t>
        </is>
      </c>
      <c r="F153" s="74" t="inlineStr">
        <is>
          <t>Pristavenie autožeriavu na stavbu a jeho odvoz - sadzba za kilometer jazdy (Cena je kilometrová sadzba za pristavenie a odvoz autožeriavu podľa cenníka požičovne.)</t>
        </is>
      </c>
      <c r="G153" s="75" t="inlineStr">
        <is>
          <t>km</t>
        </is>
      </c>
      <c r="H153" s="100" t="n">
        <v>200</v>
      </c>
      <c r="I153" s="77" t="n">
        <v>2.6</v>
      </c>
      <c r="J153" s="77">
        <f>ROUND(I153*H153,2)</f>
        <v/>
      </c>
      <c r="K153" s="78" t="inlineStr">
        <is>
          <t>Prieskum trhu 2026</t>
        </is>
      </c>
      <c r="N153" s="46" t="inlineStr">
        <is>
          <t>základná</t>
        </is>
      </c>
      <c r="O153" s="98" t="n">
        <v>0</v>
      </c>
      <c r="P153" s="98">
        <f>O153*H153</f>
        <v/>
      </c>
      <c r="Q153" s="98" t="n">
        <v>0</v>
      </c>
      <c r="R153" s="98">
        <f>Q153*H153</f>
        <v/>
      </c>
      <c r="S153" s="98" t="n">
        <v>0</v>
      </c>
      <c r="T153" s="98">
        <f>S153*H153</f>
        <v/>
      </c>
      <c r="AR153" s="1" t="inlineStr">
        <is>
          <t>4</t>
        </is>
      </c>
      <c r="AT153" s="1" t="inlineStr">
        <is>
          <t>K</t>
        </is>
      </c>
      <c r="AU153" s="1" t="inlineStr">
        <is>
          <t>2</t>
        </is>
      </c>
      <c r="AY153" s="1" t="inlineStr">
        <is>
          <t>ROZPOCET</t>
        </is>
      </c>
      <c r="BE153" s="31">
        <f>IF(N153="základná",J153,0)</f>
        <v/>
      </c>
      <c r="BF153" s="31">
        <f>IF(N153="znížená",J153,0)</f>
        <v/>
      </c>
      <c r="BG153" s="31">
        <f>IF(N153="zákl. prenesená",J153,0)</f>
        <v/>
      </c>
      <c r="BH153" s="31">
        <f>IF(N153="zníž. prenesená",J153,0)</f>
        <v/>
      </c>
      <c r="BI153" s="31">
        <f>IF(N153="nulová",J153,0)</f>
        <v/>
      </c>
      <c r="BJ153" s="1" t="inlineStr">
        <is>
          <t>2</t>
        </is>
      </c>
      <c r="BK153" s="31">
        <f>ROUND(I153*H153,2)</f>
        <v/>
      </c>
      <c r="BL153" s="1" t="inlineStr">
        <is>
          <t>4</t>
        </is>
      </c>
      <c r="BM153" s="1" t="inlineStr">
        <is>
          <t>-1022733511</t>
        </is>
      </c>
    </row>
    <row r="154">
      <c r="D154" s="79" t="inlineStr">
        <is>
          <t>VV</t>
        </is>
      </c>
      <c r="F154" s="80" t="inlineStr">
        <is>
          <t>dojazdová vzdialenosť 50 km (predpoklad P-38)</t>
        </is>
      </c>
      <c r="AT154" s="1" t="inlineStr">
        <is>
          <t>VV</t>
        </is>
      </c>
      <c r="AU154" s="1" t="inlineStr">
        <is>
          <t>2</t>
        </is>
      </c>
      <c r="AV154" s="2" t="inlineStr">
        <is>
          <t>2</t>
        </is>
      </c>
      <c r="AW154" s="2" t="inlineStr">
        <is>
          <t>True</t>
        </is>
      </c>
      <c r="AX154" s="2" t="inlineStr">
        <is>
          <t>0</t>
        </is>
      </c>
      <c r="AY154" s="1" t="inlineStr">
        <is>
          <t>ROZPOCET</t>
        </is>
      </c>
    </row>
    <row r="155">
      <c r="D155" s="79" t="inlineStr">
        <is>
          <t>VV</t>
        </is>
      </c>
      <c r="F155" s="80" t="inlineStr">
        <is>
          <t>jedno nasadenie: 50 km na stavbu + 50 km späť = 100 km</t>
        </is>
      </c>
      <c r="AT155" s="1" t="inlineStr">
        <is>
          <t>VV</t>
        </is>
      </c>
      <c r="AU155" s="1" t="inlineStr">
        <is>
          <t>2</t>
        </is>
      </c>
      <c r="AV155" s="2" t="inlineStr">
        <is>
          <t>2</t>
        </is>
      </c>
      <c r="AW155" s="2" t="inlineStr">
        <is>
          <t>True</t>
        </is>
      </c>
      <c r="AX155" s="2" t="inlineStr">
        <is>
          <t>0</t>
        </is>
      </c>
      <c r="AY155" s="1" t="inlineStr">
        <is>
          <t>ROZPOCET</t>
        </is>
      </c>
    </row>
    <row r="156">
      <c r="D156" s="79" t="inlineStr">
        <is>
          <t>VV</t>
        </is>
      </c>
      <c r="F156" s="80" t="inlineStr">
        <is>
          <t>dva dni nasadenia: 2 x 100 = 200 km</t>
        </is>
      </c>
      <c r="H156" s="101" t="n">
        <v>200</v>
      </c>
      <c r="AT156" s="1" t="inlineStr">
        <is>
          <t>VV</t>
        </is>
      </c>
      <c r="AU156" s="1" t="inlineStr">
        <is>
          <t>2</t>
        </is>
      </c>
      <c r="AV156" s="2" t="inlineStr">
        <is>
          <t>2</t>
        </is>
      </c>
      <c r="AW156" s="2" t="inlineStr">
        <is>
          <t>True</t>
        </is>
      </c>
      <c r="AX156" s="2" t="inlineStr">
        <is>
          <t>1</t>
        </is>
      </c>
      <c r="AY156" s="1" t="inlineStr">
        <is>
          <t>ROZPOCET</t>
        </is>
      </c>
    </row>
    <row r="157" ht="48" customHeight="1">
      <c r="C157" s="72" t="inlineStr">
        <is>
          <t>12</t>
        </is>
      </c>
      <c r="D157" s="72" t="inlineStr">
        <is>
          <t>K</t>
        </is>
      </c>
      <c r="E157" s="73" t="inlineStr">
        <is>
          <t>R012</t>
        </is>
      </c>
      <c r="F157" s="74" t="inlineStr">
        <is>
          <t>Viazač bremien pri práci autožeriavu - vynesenie vonkajších jednotiek klimatizácie a podperných konštrukcií na strechu (Cena je hodinová sadzba viazača bremien podľa cenníka požičovne.)</t>
        </is>
      </c>
      <c r="G157" s="75" t="inlineStr">
        <is>
          <t>hod</t>
        </is>
      </c>
      <c r="H157" s="100" t="n">
        <v>16</v>
      </c>
      <c r="I157" s="77" t="n">
        <v>15</v>
      </c>
      <c r="J157" s="77">
        <f>ROUND(I157*H157,2)</f>
        <v/>
      </c>
      <c r="K157" s="78" t="inlineStr">
        <is>
          <t>Prieskum trhu 2026</t>
        </is>
      </c>
      <c r="N157" s="46" t="inlineStr">
        <is>
          <t>základná</t>
        </is>
      </c>
      <c r="O157" s="98" t="n">
        <v>0</v>
      </c>
      <c r="P157" s="98">
        <f>O157*H157</f>
        <v/>
      </c>
      <c r="Q157" s="98" t="n">
        <v>0</v>
      </c>
      <c r="R157" s="98">
        <f>Q157*H157</f>
        <v/>
      </c>
      <c r="S157" s="98" t="n">
        <v>0</v>
      </c>
      <c r="T157" s="98">
        <f>S157*H157</f>
        <v/>
      </c>
      <c r="AR157" s="1" t="inlineStr">
        <is>
          <t>4</t>
        </is>
      </c>
      <c r="AT157" s="1" t="inlineStr">
        <is>
          <t>K</t>
        </is>
      </c>
      <c r="AU157" s="1" t="inlineStr">
        <is>
          <t>2</t>
        </is>
      </c>
      <c r="AY157" s="1" t="inlineStr">
        <is>
          <t>ROZPOCET</t>
        </is>
      </c>
      <c r="BE157" s="31">
        <f>IF(N157="základná",J157,0)</f>
        <v/>
      </c>
      <c r="BF157" s="31">
        <f>IF(N157="znížená",J157,0)</f>
        <v/>
      </c>
      <c r="BG157" s="31">
        <f>IF(N157="zákl. prenesená",J157,0)</f>
        <v/>
      </c>
      <c r="BH157" s="31">
        <f>IF(N157="zníž. prenesená",J157,0)</f>
        <v/>
      </c>
      <c r="BI157" s="31">
        <f>IF(N157="nulová",J157,0)</f>
        <v/>
      </c>
      <c r="BJ157" s="1" t="inlineStr">
        <is>
          <t>2</t>
        </is>
      </c>
      <c r="BK157" s="31">
        <f>ROUND(I157*H157,2)</f>
        <v/>
      </c>
      <c r="BL157" s="1" t="inlineStr">
        <is>
          <t>4</t>
        </is>
      </c>
      <c r="BM157" s="1" t="inlineStr">
        <is>
          <t>147594643</t>
        </is>
      </c>
    </row>
    <row r="158">
      <c r="D158" s="79" t="inlineStr">
        <is>
          <t>VV</t>
        </is>
      </c>
      <c r="F158" s="80" t="inlineStr">
        <is>
          <t>zhodné s nasadením autožeriavu: 2 dni po 8 hodinách = 16 hod</t>
        </is>
      </c>
      <c r="H158" s="101" t="n">
        <v>16</v>
      </c>
      <c r="AT158" s="1" t="inlineStr">
        <is>
          <t>VV</t>
        </is>
      </c>
      <c r="AU158" s="1" t="inlineStr">
        <is>
          <t>2</t>
        </is>
      </c>
      <c r="AV158" s="2" t="inlineStr">
        <is>
          <t>2</t>
        </is>
      </c>
      <c r="AW158" s="2" t="inlineStr">
        <is>
          <t>True</t>
        </is>
      </c>
      <c r="AX158" s="2" t="inlineStr">
        <is>
          <t>1</t>
        </is>
      </c>
      <c r="AY158" s="1" t="inlineStr">
        <is>
          <t>ROZPOCET</t>
        </is>
      </c>
    </row>
    <row r="159" ht="84" customHeight="1">
      <c r="C159" s="72" t="inlineStr">
        <is>
          <t>13</t>
        </is>
      </c>
      <c r="D159" s="72" t="inlineStr">
        <is>
          <t>K</t>
        </is>
      </c>
      <c r="E159" s="73" t="inlineStr">
        <is>
          <t>R013</t>
        </is>
      </c>
      <c r="F159" s="74" t="inlineStr">
        <is>
          <t>Mimostavenisková doprava materiálu šiestich profesií na stavbu (Cena je sadzba dopravcu za tonu prepraveného materiálu profesií pri dojazdovej vzdialenosti do 50 km; sypké materiály zemných prác majú dopravu v jednotkovej cene, preto sa neúčtujú druhýkrát. Zloženie a rozvoz po stavenisku sú v presunoch hmôt jednotlivých profesií.)</t>
        </is>
      </c>
      <c r="G159" s="75" t="inlineStr">
        <is>
          <t>t</t>
        </is>
      </c>
      <c r="H159" s="100" t="n">
        <v>59.38</v>
      </c>
      <c r="I159" s="77" t="n">
        <v>4.17</v>
      </c>
      <c r="J159" s="77">
        <f>ROUND(I159*H159,2)</f>
        <v/>
      </c>
      <c r="K159" s="78" t="inlineStr">
        <is>
          <t>Prieskum trhu 2026</t>
        </is>
      </c>
      <c r="N159" s="46" t="inlineStr">
        <is>
          <t>základná</t>
        </is>
      </c>
      <c r="O159" s="98" t="n">
        <v>0</v>
      </c>
      <c r="P159" s="98">
        <f>O159*H159</f>
        <v/>
      </c>
      <c r="Q159" s="98" t="n">
        <v>0</v>
      </c>
      <c r="R159" s="98">
        <f>Q159*H159</f>
        <v/>
      </c>
      <c r="S159" s="98" t="n">
        <v>0</v>
      </c>
      <c r="T159" s="98">
        <f>S159*H159</f>
        <v/>
      </c>
      <c r="AR159" s="1" t="inlineStr">
        <is>
          <t>4</t>
        </is>
      </c>
      <c r="AT159" s="1" t="inlineStr">
        <is>
          <t>K</t>
        </is>
      </c>
      <c r="AU159" s="1" t="inlineStr">
        <is>
          <t>2</t>
        </is>
      </c>
      <c r="AY159" s="1" t="inlineStr">
        <is>
          <t>ROZPOCET</t>
        </is>
      </c>
      <c r="BE159" s="31">
        <f>IF(N159="základná",J159,0)</f>
        <v/>
      </c>
      <c r="BF159" s="31">
        <f>IF(N159="znížená",J159,0)</f>
        <v/>
      </c>
      <c r="BG159" s="31">
        <f>IF(N159="zákl. prenesená",J159,0)</f>
        <v/>
      </c>
      <c r="BH159" s="31">
        <f>IF(N159="zníž. prenesená",J159,0)</f>
        <v/>
      </c>
      <c r="BI159" s="31">
        <f>IF(N159="nulová",J159,0)</f>
        <v/>
      </c>
      <c r="BJ159" s="1" t="inlineStr">
        <is>
          <t>2</t>
        </is>
      </c>
      <c r="BK159" s="31">
        <f>ROUND(I159*H159,2)</f>
        <v/>
      </c>
      <c r="BL159" s="1" t="inlineStr">
        <is>
          <t>4</t>
        </is>
      </c>
      <c r="BM159" s="1" t="inlineStr">
        <is>
          <t>-980586852</t>
        </is>
      </c>
    </row>
    <row r="160">
      <c r="D160" s="79" t="inlineStr">
        <is>
          <t>VV</t>
        </is>
      </c>
      <c r="F160" s="80" t="inlineStr">
        <is>
          <t>súčet hmotností materiálu profesií podľa katalógu CENEKON: SO 01 5.12 + SO 02 22.50 + SO 03 12.06 + SO 04 0.53 + SO 05 18.83 + SO 06 0.34 = 59.38 t</t>
        </is>
      </c>
      <c r="AT160" s="1" t="inlineStr">
        <is>
          <t>VV</t>
        </is>
      </c>
      <c r="AU160" s="1" t="inlineStr">
        <is>
          <t>2</t>
        </is>
      </c>
      <c r="AV160" s="2" t="inlineStr">
        <is>
          <t>2</t>
        </is>
      </c>
      <c r="AW160" s="2" t="inlineStr">
        <is>
          <t>True</t>
        </is>
      </c>
      <c r="AX160" s="2" t="inlineStr">
        <is>
          <t>0</t>
        </is>
      </c>
      <c r="AY160" s="1" t="inlineStr">
        <is>
          <t>ROZPOCET</t>
        </is>
      </c>
    </row>
    <row r="161">
      <c r="D161" s="79" t="inlineStr">
        <is>
          <t>VV</t>
        </is>
      </c>
      <c r="F161" s="80" t="inlineStr">
        <is>
          <t>sypké materiály zemných prác (piesok, štrkodrva, zásypy) do tonáže nevstupujú, ich doprava na stavbu je v jednotkovej cene materiálu</t>
        </is>
      </c>
      <c r="H161" s="101" t="n">
        <v>59.38</v>
      </c>
      <c r="AT161" s="1" t="inlineStr">
        <is>
          <t>VV</t>
        </is>
      </c>
      <c r="AU161" s="1" t="inlineStr">
        <is>
          <t>2</t>
        </is>
      </c>
      <c r="AV161" s="2" t="inlineStr">
        <is>
          <t>2</t>
        </is>
      </c>
      <c r="AW161" s="2" t="inlineStr">
        <is>
          <t>True</t>
        </is>
      </c>
      <c r="AX161" s="2" t="inlineStr">
        <is>
          <t>1</t>
        </is>
      </c>
      <c r="AY161" s="1" t="inlineStr">
        <is>
          <t>ROZPOCET</t>
        </is>
      </c>
    </row>
    <row r="162" ht="25.92" customHeight="1">
      <c r="D162" s="67" t="inlineStr">
        <is>
          <t>D</t>
        </is>
      </c>
      <c r="E162" s="68" t="inlineStr">
        <is>
          <t>M</t>
        </is>
      </c>
      <c r="F162" s="68" t="inlineStr">
        <is>
          <t>Práce a dodávky M</t>
        </is>
      </c>
      <c r="J162" s="69">
        <f>BK162</f>
        <v/>
      </c>
      <c r="P162" s="98">
        <f>P163</f>
        <v/>
      </c>
      <c r="R162" s="98">
        <f>R163</f>
        <v/>
      </c>
      <c r="T162" s="98">
        <f>T163</f>
        <v/>
      </c>
      <c r="AR162" s="1" t="inlineStr">
        <is>
          <t>3</t>
        </is>
      </c>
      <c r="AT162" s="46" t="inlineStr">
        <is>
          <t>D</t>
        </is>
      </c>
      <c r="AU162" s="46" t="inlineStr">
        <is>
          <t>0</t>
        </is>
      </c>
      <c r="AY162" s="1" t="inlineStr">
        <is>
          <t>ROZPOCET</t>
        </is>
      </c>
      <c r="BK162" s="31">
        <f>BK163</f>
        <v/>
      </c>
    </row>
    <row r="163" ht="22.8" customHeight="1">
      <c r="D163" s="67" t="inlineStr">
        <is>
          <t>D</t>
        </is>
      </c>
      <c r="E163" s="70" t="inlineStr">
        <is>
          <t>21-M</t>
        </is>
      </c>
      <c r="F163" s="70" t="inlineStr">
        <is>
          <t>Elektromontáže</t>
        </is>
      </c>
      <c r="J163" s="71">
        <f>BK163</f>
        <v/>
      </c>
      <c r="P163" s="98">
        <f>SUM(P164:P170)</f>
        <v/>
      </c>
      <c r="R163" s="98">
        <f>SUM(R164:R170)</f>
        <v/>
      </c>
      <c r="T163" s="98">
        <f>SUM(T164:T170)</f>
        <v/>
      </c>
      <c r="AR163" s="1" t="inlineStr">
        <is>
          <t>3</t>
        </is>
      </c>
      <c r="AT163" s="46" t="inlineStr">
        <is>
          <t>D</t>
        </is>
      </c>
      <c r="AU163" s="46" t="inlineStr">
        <is>
          <t>1</t>
        </is>
      </c>
      <c r="AY163" s="1" t="inlineStr">
        <is>
          <t>ROZPOCET</t>
        </is>
      </c>
      <c r="BK163" s="31">
        <f>SUM(BK164:BK170)</f>
        <v/>
      </c>
    </row>
    <row r="164" ht="24" customHeight="1">
      <c r="C164" s="72" t="inlineStr">
        <is>
          <t>14</t>
        </is>
      </c>
      <c r="D164" s="72" t="inlineStr">
        <is>
          <t>K</t>
        </is>
      </c>
      <c r="E164" s="73" t="inlineStr">
        <is>
          <t>210190001.S</t>
        </is>
      </c>
      <c r="F164" s="74" t="inlineStr">
        <is>
          <t>Montáž oceľoplechovej rozvodnice do váhy 20 kg - osadenie staveniskového rozvádzača</t>
        </is>
      </c>
      <c r="G164" s="75" t="inlineStr">
        <is>
          <t>ks</t>
        </is>
      </c>
      <c r="H164" s="100" t="n">
        <v>1</v>
      </c>
      <c r="I164" s="77" t="n">
        <v>21</v>
      </c>
      <c r="J164" s="77">
        <f>ROUND(I164*H164,2)</f>
        <v/>
      </c>
      <c r="K164" s="78" t="inlineStr">
        <is>
          <t>CENEKON 2026/02</t>
        </is>
      </c>
      <c r="N164" s="46" t="inlineStr">
        <is>
          <t>základná</t>
        </is>
      </c>
      <c r="O164" s="98" t="n">
        <v>0</v>
      </c>
      <c r="P164" s="98">
        <f>O164*H164</f>
        <v/>
      </c>
      <c r="Q164" s="98" t="n">
        <v>0</v>
      </c>
      <c r="R164" s="98">
        <f>Q164*H164</f>
        <v/>
      </c>
      <c r="S164" s="98" t="n">
        <v>0</v>
      </c>
      <c r="T164" s="98">
        <f>S164*H164</f>
        <v/>
      </c>
      <c r="AR164" s="1" t="inlineStr">
        <is>
          <t>64</t>
        </is>
      </c>
      <c r="AT164" s="1" t="inlineStr">
        <is>
          <t>K</t>
        </is>
      </c>
      <c r="AU164" s="1" t="inlineStr">
        <is>
          <t>2</t>
        </is>
      </c>
      <c r="AY164" s="1" t="inlineStr">
        <is>
          <t>ROZPOCET</t>
        </is>
      </c>
      <c r="BE164" s="31">
        <f>IF(N164="základná",J164,0)</f>
        <v/>
      </c>
      <c r="BF164" s="31">
        <f>IF(N164="znížená",J164,0)</f>
        <v/>
      </c>
      <c r="BG164" s="31">
        <f>IF(N164="zákl. prenesená",J164,0)</f>
        <v/>
      </c>
      <c r="BH164" s="31">
        <f>IF(N164="zníž. prenesená",J164,0)</f>
        <v/>
      </c>
      <c r="BI164" s="31">
        <f>IF(N164="nulová",J164,0)</f>
        <v/>
      </c>
      <c r="BJ164" s="1" t="inlineStr">
        <is>
          <t>2</t>
        </is>
      </c>
      <c r="BK164" s="31">
        <f>ROUND(I164*H164,2)</f>
        <v/>
      </c>
      <c r="BL164" s="1" t="inlineStr">
        <is>
          <t>64</t>
        </is>
      </c>
      <c r="BM164" s="1" t="inlineStr">
        <is>
          <t>2035237318</t>
        </is>
      </c>
    </row>
    <row r="165">
      <c r="D165" s="79" t="inlineStr">
        <is>
          <t>VV</t>
        </is>
      </c>
      <c r="F165" s="80" t="inlineStr">
        <is>
          <t>jeden staveniskový rozvádzač</t>
        </is>
      </c>
      <c r="H165" s="101" t="n">
        <v>1</v>
      </c>
      <c r="AT165" s="1" t="inlineStr">
        <is>
          <t>VV</t>
        </is>
      </c>
      <c r="AU165" s="1" t="inlineStr">
        <is>
          <t>2</t>
        </is>
      </c>
      <c r="AV165" s="2" t="inlineStr">
        <is>
          <t>2</t>
        </is>
      </c>
      <c r="AW165" s="2" t="inlineStr">
        <is>
          <t>True</t>
        </is>
      </c>
      <c r="AX165" s="2" t="inlineStr">
        <is>
          <t>1</t>
        </is>
      </c>
      <c r="AY165" s="1" t="inlineStr">
        <is>
          <t>ROZPOCET</t>
        </is>
      </c>
    </row>
    <row r="166" ht="36" customHeight="1">
      <c r="C166" s="72" t="inlineStr">
        <is>
          <t>15</t>
        </is>
      </c>
      <c r="D166" s="72" t="inlineStr">
        <is>
          <t>K</t>
        </is>
      </c>
      <c r="E166" s="73" t="inlineStr">
        <is>
          <t>210100259.S</t>
        </is>
      </c>
      <c r="F166" s="74" t="inlineStr">
        <is>
          <t>Ukončenie celoplastových káblov do 5x10 mm2 - pripojenie staveniskového rozvádzača na začiatku a jeho odpojenie na konci stavby</t>
        </is>
      </c>
      <c r="G166" s="75" t="inlineStr">
        <is>
          <t>ks</t>
        </is>
      </c>
      <c r="H166" s="100" t="n">
        <v>2</v>
      </c>
      <c r="I166" s="77" t="n">
        <v>9.58</v>
      </c>
      <c r="J166" s="77">
        <f>ROUND(I166*H166,2)</f>
        <v/>
      </c>
      <c r="K166" s="78" t="inlineStr">
        <is>
          <t>CENEKON 2026/02</t>
        </is>
      </c>
      <c r="N166" s="46" t="inlineStr">
        <is>
          <t>základná</t>
        </is>
      </c>
      <c r="O166" s="98" t="n">
        <v>0</v>
      </c>
      <c r="P166" s="98">
        <f>O166*H166</f>
        <v/>
      </c>
      <c r="Q166" s="98" t="n">
        <v>0</v>
      </c>
      <c r="R166" s="98">
        <f>Q166*H166</f>
        <v/>
      </c>
      <c r="S166" s="98" t="n">
        <v>0</v>
      </c>
      <c r="T166" s="98">
        <f>S166*H166</f>
        <v/>
      </c>
      <c r="AR166" s="1" t="inlineStr">
        <is>
          <t>64</t>
        </is>
      </c>
      <c r="AT166" s="1" t="inlineStr">
        <is>
          <t>K</t>
        </is>
      </c>
      <c r="AU166" s="1" t="inlineStr">
        <is>
          <t>2</t>
        </is>
      </c>
      <c r="AY166" s="1" t="inlineStr">
        <is>
          <t>ROZPOCET</t>
        </is>
      </c>
      <c r="BE166" s="31">
        <f>IF(N166="základná",J166,0)</f>
        <v/>
      </c>
      <c r="BF166" s="31">
        <f>IF(N166="znížená",J166,0)</f>
        <v/>
      </c>
      <c r="BG166" s="31">
        <f>IF(N166="zákl. prenesená",J166,0)</f>
        <v/>
      </c>
      <c r="BH166" s="31">
        <f>IF(N166="zníž. prenesená",J166,0)</f>
        <v/>
      </c>
      <c r="BI166" s="31">
        <f>IF(N166="nulová",J166,0)</f>
        <v/>
      </c>
      <c r="BJ166" s="1" t="inlineStr">
        <is>
          <t>2</t>
        </is>
      </c>
      <c r="BK166" s="31">
        <f>ROUND(I166*H166,2)</f>
        <v/>
      </c>
      <c r="BL166" s="1" t="inlineStr">
        <is>
          <t>64</t>
        </is>
      </c>
      <c r="BM166" s="1" t="inlineStr">
        <is>
          <t>1982599697</t>
        </is>
      </c>
    </row>
    <row r="167">
      <c r="D167" s="79" t="inlineStr">
        <is>
          <t>VV</t>
        </is>
      </c>
      <c r="F167" s="80" t="inlineStr">
        <is>
          <t>pripojenie 1 ks + odpojenie 1 ks = 2 ks</t>
        </is>
      </c>
      <c r="H167" s="101" t="n">
        <v>2</v>
      </c>
      <c r="AT167" s="1" t="inlineStr">
        <is>
          <t>VV</t>
        </is>
      </c>
      <c r="AU167" s="1" t="inlineStr">
        <is>
          <t>2</t>
        </is>
      </c>
      <c r="AV167" s="2" t="inlineStr">
        <is>
          <t>2</t>
        </is>
      </c>
      <c r="AW167" s="2" t="inlineStr">
        <is>
          <t>True</t>
        </is>
      </c>
      <c r="AX167" s="2" t="inlineStr">
        <is>
          <t>1</t>
        </is>
      </c>
      <c r="AY167" s="1" t="inlineStr">
        <is>
          <t>ROZPOCET</t>
        </is>
      </c>
    </row>
    <row r="168" ht="60" customHeight="1">
      <c r="C168" s="72" t="inlineStr">
        <is>
          <t>16</t>
        </is>
      </c>
      <c r="D168" s="72" t="inlineStr">
        <is>
          <t>K</t>
        </is>
      </c>
      <c r="E168" s="73" t="inlineStr">
        <is>
          <t>R016</t>
        </is>
      </c>
      <c r="F168" s="74" t="inlineStr">
        <is>
          <t>Pristavenie, prenájom a odvoz kontajnera 9 m3 na zmiešaný stavebný odpad z montážnych prác (Cena obsahuje pristavenie, prenájom a odvoz kontajnera. Poplatok za uloženie odpadu na skládke je samostatná položka.)</t>
        </is>
      </c>
      <c r="G168" s="75" t="inlineStr">
        <is>
          <t>ks</t>
        </is>
      </c>
      <c r="H168" s="100" t="n">
        <v>4</v>
      </c>
      <c r="I168" s="77" t="n">
        <v>110</v>
      </c>
      <c r="J168" s="77">
        <f>ROUND(I168*H168,2)</f>
        <v/>
      </c>
      <c r="K168" s="78" t="inlineStr">
        <is>
          <t>Prieskum trhu 2026</t>
        </is>
      </c>
      <c r="N168" s="46" t="inlineStr">
        <is>
          <t>základná</t>
        </is>
      </c>
      <c r="O168" s="98" t="n">
        <v>0</v>
      </c>
      <c r="P168" s="98">
        <f>O168*H168</f>
        <v/>
      </c>
      <c r="Q168" s="98" t="n">
        <v>0</v>
      </c>
      <c r="R168" s="98">
        <f>Q168*H168</f>
        <v/>
      </c>
      <c r="S168" s="98" t="n">
        <v>0</v>
      </c>
      <c r="T168" s="98">
        <f>S168*H168</f>
        <v/>
      </c>
      <c r="AR168" s="1" t="inlineStr">
        <is>
          <t>64</t>
        </is>
      </c>
      <c r="AT168" s="1" t="inlineStr">
        <is>
          <t>K</t>
        </is>
      </c>
      <c r="AU168" s="1" t="inlineStr">
        <is>
          <t>2</t>
        </is>
      </c>
      <c r="AY168" s="1" t="inlineStr">
        <is>
          <t>ROZPOCET</t>
        </is>
      </c>
      <c r="BE168" s="31">
        <f>IF(N168="základná",J168,0)</f>
        <v/>
      </c>
      <c r="BF168" s="31">
        <f>IF(N168="znížená",J168,0)</f>
        <v/>
      </c>
      <c r="BG168" s="31">
        <f>IF(N168="zákl. prenesená",J168,0)</f>
        <v/>
      </c>
      <c r="BH168" s="31">
        <f>IF(N168="zníž. prenesená",J168,0)</f>
        <v/>
      </c>
      <c r="BI168" s="31">
        <f>IF(N168="nulová",J168,0)</f>
        <v/>
      </c>
      <c r="BJ168" s="1" t="inlineStr">
        <is>
          <t>2</t>
        </is>
      </c>
      <c r="BK168" s="31">
        <f>ROUND(I168*H168,2)</f>
        <v/>
      </c>
      <c r="BL168" s="1" t="inlineStr">
        <is>
          <t>64</t>
        </is>
      </c>
      <c r="BM168" s="1" t="inlineStr">
        <is>
          <t>-640302234</t>
        </is>
      </c>
    </row>
    <row r="169">
      <c r="D169" s="79" t="inlineStr">
        <is>
          <t>VV</t>
        </is>
      </c>
      <c r="F169" s="80" t="inlineStr">
        <is>
          <t>odpad z montážnych prác šiestich profesií: obaly, odrezky potrubia, káblov, izolácií</t>
        </is>
      </c>
      <c r="AT169" s="1" t="inlineStr">
        <is>
          <t>VV</t>
        </is>
      </c>
      <c r="AU169" s="1" t="inlineStr">
        <is>
          <t>2</t>
        </is>
      </c>
      <c r="AV169" s="2" t="inlineStr">
        <is>
          <t>2</t>
        </is>
      </c>
      <c r="AW169" s="2" t="inlineStr">
        <is>
          <t>True</t>
        </is>
      </c>
      <c r="AX169" s="2" t="inlineStr">
        <is>
          <t>0</t>
        </is>
      </c>
      <c r="AY169" s="1" t="inlineStr">
        <is>
          <t>ROZPOCET</t>
        </is>
      </c>
    </row>
    <row r="170">
      <c r="D170" s="79" t="inlineStr">
        <is>
          <t>VV</t>
        </is>
      </c>
      <c r="F170" s="80" t="inlineStr">
        <is>
          <t>4 kontajnery počas doby montáže (predpoklad P-37)</t>
        </is>
      </c>
      <c r="H170" s="101" t="n">
        <v>4</v>
      </c>
      <c r="AT170" s="1" t="inlineStr">
        <is>
          <t>VV</t>
        </is>
      </c>
      <c r="AU170" s="1" t="inlineStr">
        <is>
          <t>2</t>
        </is>
      </c>
      <c r="AV170" s="2" t="inlineStr">
        <is>
          <t>2</t>
        </is>
      </c>
      <c r="AW170" s="2" t="inlineStr">
        <is>
          <t>True</t>
        </is>
      </c>
      <c r="AX170" s="2" t="inlineStr">
        <is>
          <t>1</t>
        </is>
      </c>
      <c r="AY170" s="1" t="inlineStr">
        <is>
          <t>ROZPOCET</t>
        </is>
      </c>
    </row>
  </sheetData>
  <mergeCells count="9">
    <mergeCell ref="E18:H18"/>
    <mergeCell ref="E9:H9"/>
    <mergeCell ref="E114:H114"/>
    <mergeCell ref="L2:V2"/>
    <mergeCell ref="E85:H85"/>
    <mergeCell ref="E7:H7"/>
    <mergeCell ref="E87:H87"/>
    <mergeCell ref="E112:H112"/>
    <mergeCell ref="E27:H27"/>
  </mergeCells>
  <pageMargins left="0.75" right="0.75" top="1" bottom="1" header="0.5" footer="0.5"/>
  <pageSetup orientation="portrait" paperSize="9" fitToHeight="100"/>
</worksheet>
</file>

<file path=xl/worksheets/sheet10.xml><?xml version="1.0" encoding="utf-8"?>
<worksheet xmlns="http://schemas.openxmlformats.org/spreadsheetml/2006/main">
  <sheetPr>
    <outlinePr summaryBelow="1" summaryRight="1"/>
    <pageSetUpPr/>
  </sheetPr>
  <dimension ref="A1:B86"/>
  <sheetViews>
    <sheetView showGridLines="0" workbookViewId="0">
      <selection activeCell="A1" sqref="A1"/>
    </sheetView>
  </sheetViews>
  <sheetFormatPr baseColWidth="8" defaultRowHeight="15"/>
  <cols>
    <col width="2" customWidth="1" min="1" max="1"/>
    <col width="118" customWidth="1" min="2" max="2"/>
  </cols>
  <sheetData>
    <row r="1"/>
    <row r="2" ht="24.96" customHeight="1">
      <c r="B2" s="3" t="inlineStr">
        <is>
          <t>POZNÁMKY K ROZPOČTU</t>
        </is>
      </c>
    </row>
    <row r="3">
      <c r="B3" s="4" t="inlineStr">
        <is>
          <t>Polyfunkčný dom - prestavba, Trnavský kraj</t>
        </is>
      </c>
    </row>
    <row r="4"/>
    <row r="5" ht="13.5" customHeight="1">
      <c r="B5" s="89" t="inlineStr">
        <is>
          <t>Poznámky k rozpočtu:</t>
        </is>
      </c>
    </row>
    <row r="6" ht="27" customHeight="1">
      <c r="B6" s="90" t="inlineStr">
        <is>
          <t>Sadzba DPH 23 % podľa zákona č. 222/2004 Z. z. Ak sú obidve strany platiteľmi DPH, uplatňuje sa prenos daňovej povinnosti podľa § 69 ods. 12 písm. j); posudzuje ho platiteľ podľa skutočného plnenia.</t>
        </is>
      </c>
    </row>
    <row r="7" ht="13.5" customHeight="1">
      <c r="B7" s="90" t="inlineStr">
        <is>
          <t>Rozpočet slúži ako podklad pre cenovú ponuku, konečnú kontrolu a schválenie vykonáva objednávateľ.</t>
        </is>
      </c>
    </row>
    <row r="8" ht="27" customHeight="1">
      <c r="B8" s="90" t="inlineStr">
        <is>
          <t>Množstvá vychádzajú z podkladov odovzdaných objednávateľom. Pri zmene alebo upresnení dokumentácie je potrebné rozpočet aktualizovať.</t>
        </is>
      </c>
    </row>
    <row r="9" ht="40.5" customHeight="1">
      <c r="B9" s="90" t="inlineStr">
        <is>
          <t>Súpis je spracovaný pre šesť profesií: elektroinštalácia NN vrátane distribučnej časti a bleskozvodu, zdravotechnika, vykurovanie a chladenie, vzduchotechnika, dažďová kanalizácia a požiarna ochrana. Stavebná časť a statika nie sú jeho súčasťou.</t>
        </is>
      </c>
    </row>
    <row r="10" ht="27" customHeight="1">
      <c r="B10" s="90" t="inlineStr">
        <is>
          <t>Ceny sú v EUR bez DPH v cenovej sústave CENEKON 2026/02. Sadzba DPH pre stavebné práce na Slovensku je 23 %.</t>
        </is>
      </c>
    </row>
    <row r="11" ht="94.5" customHeight="1">
      <c r="B11" s="90" t="inlineStr">
        <is>
          <t>Položky, ktoré cenová sústava CENEKON 2026/02 neobsahuje, sú ocenené z prieskumu trhu podľa zverejnených cenníkov slovenských dodávateľov a ocenených výkazov výmer verejných zákaziek; pri každej takej položke je v poznámke uvedené, čo cena obsahuje. Ide o zariadenie staveniska, dopravu a osadenie stavebných buniek, kontajner na odpad, mimostaveniskovú dopravu, nasadenie autožeriavu vrátane pristavenia a viazača bremien, medené prípojnice elektromerového rozvádzača, strešné konzoly kondenzačných jednotiek, fotoluminiscenčné tabuľky únikových ciest, východiskovú revíziu elektroinštalácie, komplexné vyskúšanie vzduchotechniky a dokončovacie kroky vykurovania (napustenie a odvzdušnenie sústav, funkčná vykurovacia skúška).</t>
        </is>
      </c>
    </row>
    <row r="12" ht="27" customHeight="1">
      <c r="B12" s="90" t="inlineStr">
        <is>
          <t>R-1: Súhrnná správa obsahuje vety z inej stavby; kde ju prebíja profesijná časť alebo výkres, platí výkres. Na cenu to nemá vplyv, súpis sa tým nemení.</t>
        </is>
      </c>
    </row>
    <row r="13" ht="27" customHeight="1">
      <c r="B13" s="90" t="inlineStr">
        <is>
          <t>R-2: Vetranie je riešené podtlakovo nástennými ventilátormi podľa projektu vzduchotechniky; lokálna rekuperácia zo súhrnnej správy by súpis zvýšila o 13 259,64 EUR.</t>
        </is>
      </c>
    </row>
    <row r="14" ht="27" customHeight="1">
      <c r="B14" s="90" t="inlineStr">
        <is>
          <t>R-3: Odvodnenie plochej strechy je vonkajšími žľabmi a zvodovými rúrami; variant s vnútornými strešnými vtokmi by súpis zvýšil o 4 924,00 EUR.</t>
        </is>
      </c>
    </row>
    <row r="15" ht="27" customHeight="1">
      <c r="B15" s="90" t="inlineStr">
        <is>
          <t>R-4: Počet nebytových priestorov je 11 (A až K) podľa pôdorysu a rozvádzačov RSA až RSK; variant s deviatimi priestormi by súpis znížil o 2 080,78 EUR.</t>
        </is>
      </c>
    </row>
    <row r="16" ht="67.5" customHeight="1">
      <c r="B16" s="90" t="inlineStr">
        <is>
          <t>R-5: Trasy vonkajšieho vedenia NN sú v situácii distribučnej časti kótované tri: distribučné vedenie od trafostanice po skriňu SR 20 m (2 káble NAYY 4x240 spolu so zemniacim pásom a rezervnou rúrkou HDPE 40/33), prípojka od skrine SR po elektromerový rozvádzač RE 28 m (2 káble NAYY 4x240) a nový úsek prípojkového vedenia pre odberné miesto Krátky rad 17 40 m (NAYY-J 4x95). Všetky tri sú v súpise; variant, v ktorom by sa oceňovala len prípojka 28 m, by súpis znížil o 3 604,46 EUR.</t>
        </is>
      </c>
    </row>
    <row r="17" ht="40.5" customHeight="1">
      <c r="B17" s="90" t="inlineStr">
        <is>
          <t>R-6: Požiarne klapky vzduchotechnika nevyžaduje - prierez potrubia DN 160 je 0,020 m2, teda pod 0,04 m2 podľa technickej správy požiarnej ochrany; prestupy sa iba utesňujú. Variant s klapkami by súpis zvýšil najmenej o 2 114,28 EUR za montáž a o dodávku klapiek.</t>
        </is>
      </c>
    </row>
    <row r="18" ht="40.5" customHeight="1">
      <c r="B18" s="90" t="inlineStr">
        <is>
          <t>R-7: Dĺžka hadice hydrantového navijáka - technická správa zdravotechniky uvádza 25 m, technická správa požiarnej ochrany 30 m; hydrantové systémy sú ocenené s hadicou 30 m podľa požiarneho riešenia. Prevedenie s hadicou 25 m cenová sústava neponúka, cena sa tým nemení.</t>
        </is>
      </c>
    </row>
    <row r="19" ht="40.5" customHeight="1">
      <c r="B19" s="90" t="inlineStr">
        <is>
          <t>R-8: Dimenzia areálového vodovodu - situácia kótuje horný úsek po odbočku k hydrantu HDPE DN 80 d90x8,2 a dolný úsek k objektu HDPE DN 50 d63x3,8, technická správa uvádza prívod vody do objektu D90x8,2. Súpis ide podľa situácie, ktorá je adresnejšia; variant s celou trasou v D 90 by súpis zvýšil o 233,53 EUR.</t>
        </is>
      </c>
    </row>
    <row r="20" ht="81" customHeight="1">
      <c r="B20" s="90" t="inlineStr">
        <is>
          <t>R-9: Schéma rozvádzača nebytového priestoru kreslí vývod ku vonkajšej jednotke klimatizácie ako štvorpólový s káblom 5x2,5 mm2, kým technická správa chladenia predpisuje jednotky s výkonom 4,7 a 9,5 kW, ktoré sa vyrábajú v jednofázovom prevedení. Súpis ide za oboma dokumentmi: prívod je 5x2,5 mm2 podľa schémy, jednotky sú jednofázové podľa technickej správy. Trojfázové jednotky cenová sústava ponúka až od 14 kW pre sedem a viac vnútorných jednotiek, čo projektu nezodpovedá; taká zostava by súpis zvýšila približne o 38 665 EUR.</t>
        </is>
      </c>
    </row>
    <row r="21" ht="40.5" customHeight="1">
      <c r="B21" s="90" t="inlineStr">
        <is>
          <t>Doprava sypkých materiálov zemných prác je v ich jednotkových cenách. Doprava materiálu profesií na stavbu, odvoz výkopku a pristavenie buniek a žeriavu sú samostatné položky: doprava materiálu a buniek je počítaná na vzdialenosť do 50 km, odvoz výkopku na skládku do 10 km.</t>
        </is>
      </c>
    </row>
    <row r="22" ht="27" customHeight="1">
      <c r="B22" s="89" t="inlineStr">
        <is>
          <t>S čím počítame (predpoklady, ktoré si môžete upraviť jedným číslom; druhá varianta je pri každom uvedená):</t>
        </is>
      </c>
    </row>
    <row r="23" ht="40.5" customHeight="1">
      <c r="B23" s="90" t="inlineStr">
        <is>
          <t>P-1: Zariaďovacie predmety sú ocenené v bežnom katalógovom štandarde; presný typ určuje podľa technickej správy investor. Vyšší štandard vybavenia by cenu zariaďovacích predmetov zvýšil rádovo o jednotky percent. Presnú cenu určí až výber konkrétnych výrobkov objednávateľom.</t>
        </is>
      </c>
    </row>
    <row r="24" ht="40.5" customHeight="1">
      <c r="B24" s="90" t="inlineStr">
        <is>
          <t>P-2: Vsakovací objekt je ocenený v rozmeroch podľa výkresu 003, hoci technická správa ich označuje za informatívne (chýba hydrogeologický prieskum). Úprava objemu vsakovacích blokov po hydrogeologickom prieskume je druhá varianta; cena sa mení úmerne počtu blokov, jeden blok je 57,76 EUR.</t>
        </is>
      </c>
    </row>
    <row r="25" ht="40.5" customHeight="1">
      <c r="B25" s="90" t="inlineStr">
        <is>
          <t>P-3: Vykurovanie je spracované znovu z projektovej dokumentácie; pracovný výkaz výmer objednávateľa slúžil len ako kontrola rozsahu. Nadviazanie na pracovný výkaz objednávateľa je možné na vyžiadanie, bez zmeny ceny.</t>
        </is>
      </c>
    </row>
    <row r="26" ht="40.5" customHeight="1">
      <c r="B26" s="90" t="inlineStr">
        <is>
          <t>P-4: Súpis je dodaný vo formáte KROS Export Komplet 2.0 na import do CENKROSu; práce a služby sú vedené ako typ K, materiály a výrobky ako typ M. Slepé výkazy výmer bez cien boli dodané s predchádzajúcou verziou rozpočtu a platia bez zmeny.</t>
        </is>
      </c>
    </row>
    <row r="27" ht="27" customHeight="1">
      <c r="B27" s="90" t="inlineStr">
        <is>
          <t>P-5: Technológia výťahu nie je v rozsahu; elektro obsahuje prívod a rozvádzač RV. Doplnenie technológie výťahu je druhá varianta; ocení sa po dodaní ponuky výrobcu. Cenu určí ponuka výrobcu výťahu.</t>
        </is>
      </c>
    </row>
    <row r="28" ht="40.5" customHeight="1">
      <c r="B28" s="90" t="inlineStr">
        <is>
          <t>P-6: Búracie práce a demontáže jestvujúcich rozvodov sú súčasťou stavebnej časti, ktorú spracováva objednávateľ. Doplnenie demontáží profesií je druhá varianta; ocení sa po dodaní výkresu jestvujúceho stavu. Cenu určí rozsah podľa výkresu jestvujúceho stavu.</t>
        </is>
      </c>
    </row>
    <row r="29" ht="40.5" customHeight="1">
      <c r="B29" s="90" t="inlineStr">
        <is>
          <t>P-7: Odvodnenie plochej strechy je vonkajšími žľabmi a zvodovými rúrami podľa legendy výkresu strechy; klampiarske práce sú súčasťou stavebnej časti a dažďová kanalizácia na ne nadväzuje deviatimi prípojmi v zemi. Variant s vnútornými strešnými vtokmi je vyčíslený pri rozpore R-3 (+4 924 EUR).</t>
        </is>
      </c>
    </row>
    <row r="30" ht="27" customHeight="1">
      <c r="B30" s="90" t="inlineStr">
        <is>
          <t>P-8: Skládka pre prebytočný výkopok je uvažovaná do 10 km; skutočnú vzdialenosť určí zhotoviteľ. Vzdialenejšia skládka je druhá varianta; každý ďalší kilometer je 0,55 EUR na tonu.</t>
        </is>
      </c>
    </row>
    <row r="31" ht="27" customHeight="1">
      <c r="B31" s="90" t="inlineStr">
        <is>
          <t>P-9: Vetracie hlavice vzduchotechniky sú uvažované 0,50 m nad strechou; výkres výšku nekótuje. Vyššie vyvedenie hlavíc nad strechu by súpis zvýšilo do 100 EUR.</t>
        </is>
      </c>
    </row>
    <row r="32" ht="40.5" customHeight="1">
      <c r="B32" s="90" t="inlineStr">
        <is>
          <t>P-10: Dimenzie medených rozvodov vykurovania nie sú v dokumentácii uvedené; uvažované D 22 mm od hydraulického modulu k rozdeľovaču a D 15 mm k rebríkovým telesám. Jednotná dimenzia D 22 mm by súpis zmenila do 1 300 EUR.</t>
        </is>
      </c>
    </row>
    <row r="33" ht="27" customHeight="1">
      <c r="B33" s="90" t="inlineStr">
        <is>
          <t>P-12: Vnútorné rozvody vody sú podľa označení na pôdorysoch rozdelené na DN 15 (60 %) a DN 20 (40 %). Celý rozvod v DN 20 by súpis zvýšil do 900 EUR.</t>
        </is>
      </c>
    </row>
    <row r="34" ht="27" customHeight="1">
      <c r="B34" s="90" t="inlineStr">
        <is>
          <t>P-13: Vodorovná vnútorná kanalizácia je podľa označení na pôdorysoch rozdelená na DN 110 (30 %) a DN 50 (70 %). Vyšší podiel DN 110 by súpis zvýšil do 1 500 EUR.</t>
        </is>
      </c>
    </row>
    <row r="35" ht="27" customHeight="1">
      <c r="B35" s="90" t="inlineStr">
        <is>
          <t>P-14: Objem elektrických zásobníkových ohrievačov pre nebytové priestory nie je určený; uvažovaný objem 80 l. Zásobníky s objemom 120 l by súpis zvýšili do 600 EUR.</t>
        </is>
      </c>
    </row>
    <row r="36" ht="54" customHeight="1">
      <c r="B36" s="90" t="inlineStr">
        <is>
          <t>P-15: Dĺžka káblov CHKE-V 5x6 mm2 k podružným rozvádzačom je odvodená z geometrie objektu (priemerná vzdialenosť po chodbe pri rovnomernom rozmiestnení 38 rozvádzačov). Meranie podľa skutočnej trasy po dodaní realizačnej dokumentácie je druhá varianta; odchýlka 10 % dĺžky znamená 798 EUR na kábli a 230 EUR na pospájaní.</t>
        </is>
      </c>
    </row>
    <row r="37" ht="27" customHeight="1">
      <c r="B37" s="90" t="inlineStr">
        <is>
          <t>P-16: Jestvujúce distribučné vedenie NN sa vyťahuje z ryhy nového vedenia; samostatný výkop pre demontáž sa nevykazuje. Samostatný výkop pre demontáž 20 m by súpis zvýšil orientačne do 200 EUR.</t>
        </is>
      </c>
    </row>
    <row r="38" ht="27" customHeight="1">
      <c r="B38" s="90" t="inlineStr">
        <is>
          <t>P-17: Veľkostný typ jestvujúcej istiacej a rozpojovacej skrine SR dokumentácia neuvádza; pre demontáž je uvažovaný rovnaký typ SR 7 ako nová skriňa. Menší typ skrine by súpis znížil o 8 EUR.</t>
        </is>
      </c>
    </row>
    <row r="39" ht="40.5" customHeight="1">
      <c r="B39" s="90" t="inlineStr">
        <is>
          <t>P-18: Schémy rozvádzačov kreslia pri každom podružnom rozvádzači prípojnicu HUP s vodičom CYA 16 mm2; v súpise je 38 prípojníc a vodič vedený súbežne s prívodom každého rozvádzača. Spoločná prípojnica na podlaží namiesto prípojnice pri každom rozvádzači by súpis znížila približne o 2 000 EUR.</t>
        </is>
      </c>
    </row>
    <row r="40" ht="27" customHeight="1">
      <c r="B40" s="90" t="inlineStr">
        <is>
          <t>P-19: Dĺžka doplnkového pospájania na jedno miesto (kúpeľňa, kuchyňa, strojovňa) je uvažovaná 5,00 m. Dlhšie trasy doplnkového pospájania by súpis zvýšili do 300 EUR.</t>
        </is>
      </c>
    </row>
    <row r="41" ht="40.5" customHeight="1">
      <c r="B41" s="90" t="inlineStr">
        <is>
          <t>P-20: Vybavenie výťahovej šachty elektroinštaláciou (dve svietidlá, spínač a servisná zásuvka) vychádza z požiadaviek na obsluhu šachty; vlastná technológia výťahu v súpise nie je. Ak vybavenie výťahovej šachty dodá výrobca výťahu, súpis sa zníži o 270 EUR.</t>
        </is>
      </c>
    </row>
    <row r="42" ht="40.5" customHeight="1">
      <c r="B42" s="90" t="inlineStr">
        <is>
          <t>P-21: Projekt predpisuje káble CHKE-R; cenová sústava obsahuje ekvivalent CHKE-V s rovnakým prierezom, ktorým je položka ocenená. Doložená ponuka na pôvodný typ CHKE-R je druhá varianta; rozdiel sa prejaví v cene materiálu. Cenu určí ponuka dodávateľa káblov.</t>
        </is>
      </c>
    </row>
    <row r="43" ht="40.5" customHeight="1">
      <c r="B43" s="90" t="inlineStr">
        <is>
          <t>P-22: Dĺžky vývodov z rozvádzača RE (CENTRAL STOP, RV, SV1, SV2) sú odvodené z geometrie objektu rovnako ako dĺžky prívodov k podružným rozvádzačom. Meranie vývodov podľa skutočnej trasy je druhá varianta; odchýlka 10 % dĺžky znamená 55 EUR.</t>
        </is>
      </c>
    </row>
    <row r="44" ht="40.5" customHeight="1">
      <c r="B44" s="90" t="inlineStr">
        <is>
          <t>P-23: Dĺžka káblového žľabu je odvodená z chodbového rozvodu po dĺžke objektu na každom podlaží a zvislej stúpačky od rozvádzača RE. Káblový žľab aj vo vetvách k jednotlivým rozvádzačom by súpis zvýšil do 4 500 EUR.</t>
        </is>
      </c>
    </row>
    <row r="45" ht="40.5" customHeight="1">
      <c r="B45" s="90" t="inlineStr">
        <is>
          <t>P-24: Cenová sústava obsahuje najbližšiu výzbroj istiacej skrine SR 7; presný typ predpísaný technickou správou sa doloží ponukou dodávateľa. Doložená ponuka na presný typ skrine HASMA je druhá varianta. Cenu určí ponuka dodávateľa skríň.</t>
        </is>
      </c>
    </row>
    <row r="46" ht="40.5" customHeight="1">
      <c r="B46" s="90" t="inlineStr">
        <is>
          <t>P-25: Zvody bleskozvodu sú zabudované do zatepľovacieho systému a montujú sa spolu s fasádou; lešenie pre ne je súčasťou stavebnej časti. Samostatné lešenie alebo montážna plošina pre zvody by súpis zvýšili o 1 500 až 3 000 EUR.</t>
        </is>
      </c>
    </row>
    <row r="47" ht="27" customHeight="1">
      <c r="B47" s="90" t="inlineStr">
        <is>
          <t>P-27: Podiel ručného výkopu káblovej ryhy v súbehu so sieťami je uvažovaný 10 % dĺžky. Vyšší podiel ručného výkopu by súpis zvýšil do 600 EUR.</t>
        </is>
      </c>
    </row>
    <row r="48" ht="40.5" customHeight="1">
      <c r="B48" s="90" t="inlineStr">
        <is>
          <t>P-29: Počet zemniacich tyčí pre uzemnenie skrine SR a rozvádzača RE je uvažovaný tri tyče po 2 m na zariadenie. Doplnenie zemniacich tyčí podľa skutočne nameraného odporu je druhá varianta; jedna tyč s montážou je 64 EUR.</t>
        </is>
      </c>
    </row>
    <row r="49" ht="27" customHeight="1">
      <c r="B49" s="90" t="inlineStr">
        <is>
          <t>P-30: Počet vodovodných stúpačiek je uvažovaný deväť, rovnako ako hlavných kanalizačných stúpačiek. Iný počet vodovodných stúpačiek by zmenil cenu upchávok do 400 EUR.</t>
        </is>
      </c>
    </row>
    <row r="50" ht="40.5" customHeight="1">
      <c r="B50" s="90" t="inlineStr">
        <is>
          <t>P-31: Hĺbka ryhy areálovej splaškovej kanalizácie je uvažovaná 1,50 m; dokumentácia hĺbku neuvádza. Šírka ryhy 1,10 m, lôžko 0,17 m3/bm a obsyp 0,52 m3/bm sú prevzaté z tabuľky v detaile uloženia potrubia. Hĺbka ryhy 1,80 m by výkop, paženie a zásyp zvýšila približne o 900 EUR.</t>
        </is>
      </c>
    </row>
    <row r="51" ht="27" customHeight="1">
      <c r="B51" s="90" t="inlineStr">
        <is>
          <t>P-32: Dĺžka odvodu kondenzátu od jednej kazetovej jednotky je uvažovaná 10,00 m. Kratšie trasy odvodu kondenzátu by súpis znížili do 300 EUR.</t>
        </is>
      </c>
    </row>
    <row r="52" ht="40.5" customHeight="1">
      <c r="B52" s="90" t="inlineStr">
        <is>
          <t>P-33: Výkon elektrických konvektorov pre zázemie nájomných priestorov dokumentácia neuvádza; uvažovaný je 1 000 W na miestnosť. Pracovný výkaz výmer objednávateľa uvažuje konvektory 500 W; menší výkon by súpis znížil približne o 250 EUR. Konvektory s výkonom 1 500 W by súpis zvýšili o 102 EUR.</t>
        </is>
      </c>
    </row>
    <row r="53" ht="40.5" customHeight="1">
      <c r="B53" s="90" t="inlineStr">
        <is>
          <t>P-34: Rozsah oceľovej podpernej konštrukcie kondenzačných jednotiek na streche upresní statická časť, ktorá nie je súčasťou odovzdanej dokumentácie; položka je ocenená ako strešná pozinkovaná konzola na jednu jednotku. Rámová konštrukcia podľa statiky namiesto strešnej konzoly by súpis zvýšila o 150 až 1 700 EUR.</t>
        </is>
      </c>
    </row>
    <row r="54" ht="40.5" customHeight="1">
      <c r="B54" s="90" t="inlineStr">
        <is>
          <t>P-35: Zriadenie prestupov jestvujúcimi železobetónovými stropmi pripravuje zhotoviteľ stavebnej časti podľa koordinačných výkresov profesií; v tomto súpise je len ich utesnenie. Jadrové vrty v našom súpise, 128 prestupov, by súpis zvýšili orientačne o 3 000 až 5 000 EUR.</t>
        </is>
      </c>
    </row>
    <row r="55" ht="40.5" customHeight="1">
      <c r="B55" s="90" t="inlineStr">
        <is>
          <t>P-36: Doba montáže šiestich profesií je uvažovaná 6 mesiacov; harmonogram stavby v podkladoch nie je. Vychádza z nej prenájom buniek a mobilného WC. Deväť mesiacov montáže namiesto šiestich by zariadenie staveniska zvýšilo o 1 894 EUR.</t>
        </is>
      </c>
    </row>
    <row r="56" ht="27" customHeight="1">
      <c r="B56" s="90" t="inlineStr">
        <is>
          <t>P-37: Počet kontajnerov na odpad z montážnych prác je uvažovaný štyri. Šesť kontajnerov namiesto štyroch by súpis zvýšilo o 220 EUR.</t>
        </is>
      </c>
    </row>
    <row r="57" ht="27" customHeight="1">
      <c r="B57" s="90" t="inlineStr">
        <is>
          <t>P-38: Vzdialenosť mimostaveniskovej dopravy je uvažovaná do 50 km. Mimostavenisková doprava na 100 km by súpis zvýšila o 866 EUR.</t>
        </is>
      </c>
    </row>
    <row r="58" ht="67.5" customHeight="1">
      <c r="B58" s="90" t="inlineStr">
        <is>
          <t>P-39: Skrine elektromerového rozvádzača RE sú ocenené v rade OEZ QA55 s krytím IP55 v rozmeroch podľa výkresu 210 (1 ks 800x400x1800 mm a 2 ks 1200x400x1800 mm) vrátane podstavcov, horných krytov a montážnych panelov; výkres predpisuje výrobcu OEZ a krytie IP65, IP55 je najvyššie krytie radových rozvádzačových skríň tohto výrobcu v cenovej sústave. Horný kryt skrine je v cenovej sústave len vo ventilovanom vyhotovení. Atypická skriňa IP65 na zákazku by súpis zvýšila o 600 až 1 500 EUR.</t>
        </is>
      </c>
    </row>
    <row r="59" ht="54" customHeight="1">
      <c r="B59" s="90" t="inlineStr">
        <is>
          <t>P-40: Ovládanie kazetových klimatizačných jednotiek je uvažované infračerveným diaľkovým ovládačom, ktorý je súčasťou dodávky jednotky; technická správa pripúšťa aj nástenné káblové ovládače, tie by súpis zvýšili o 12 ovládačov s montážou. Káblové ovládače klimatizácie cenová sústava neobsahuje, cenu určí ponuka dodávateľa jednotiek.</t>
        </is>
      </c>
    </row>
    <row r="60" ht="54" customHeight="1">
      <c r="B60" s="90" t="inlineStr">
        <is>
          <t>P-41: Prípojnicový systém rozvádzača RE je ocenený piatimi medenými pásmi 30 x 5 mm (L1, L2, L3, N, PE) po šírke zostavy skríň, spolu 16,00 m, so zaťažiteľnosťou 379 až 450 A. Výkres rozvádzača uvádza pri hlavnom ističi dve hodnoty, 630 A a 380 A, a súpis je zostavený na nižšiu z nich. Vyhotovenie na plných 630 A znamená zdvojenie fázových pásov, čo by súpis zvýšilo o 359,14 EUR.</t>
        </is>
      </c>
    </row>
    <row r="61" ht="54" customHeight="1">
      <c r="B61" s="90" t="inlineStr">
        <is>
          <t>P-42: Tepelné izolácie medených rozvodov vykurovania sú ocenené hrúbkou 20 mm pre potrubie D 22 a 19 mm pre D 15, pretože rozvody vedú v podlahovej konštrukcii a v šachtách; voľne vedené úseky by podľa technickej správy mali hrúbku 25 až 30 mm. Voľne vedené úseky v hrúbke 25 až 30 mm by pri celej dĺžke 266,10 m súpis zvýšili približne o 2 100 EUR.</t>
        </is>
      </c>
    </row>
    <row r="62" ht="27" customHeight="1">
      <c r="B62" s="90" t="inlineStr">
        <is>
          <t>P-43: Vodorovné trasy vnútornej kanalizácie sú ocenené ako potrubie HT z PP v celej dĺžke; ak sa zvodová časť zhotoví z PVC KG podľa technickej správy, cena sa zníži približne o 26 EUR.</t>
        </is>
      </c>
    </row>
    <row r="63" ht="40.5" customHeight="1">
      <c r="B63" s="90" t="inlineStr">
        <is>
          <t>P-44: Hĺbka ryhy areálového vodovodu je uvažovaná 1,20 m; technická správa uvádza len šírku ryhy 60 cm, lôžko 15 cm a obsyp 30 cm, hĺbku neuvádza. Hĺbka ryhy vodovodu 1,50 m by výkop, paženie, zásyp a odvoz zvýšila približne o 600 EUR.</t>
        </is>
      </c>
    </row>
    <row r="64" ht="40.5" customHeight="1">
      <c r="B64" s="90" t="inlineStr">
        <is>
          <t>P-45: Revízne šachty sú ocenené ako prefabrikované: dodávka dna s kynetou, skruží, kónusu a vyrovnávacieho prstenca a osadenie jednotlivých dielcov. Zhotovenie šachiet s obložením dna betónom na mieste namiesto prefabrikovaného dna by súpis zvýšilo približne o 4 800 EUR.</t>
        </is>
      </c>
    </row>
    <row r="65" ht="67.5" customHeight="1">
      <c r="B65" s="90" t="inlineStr">
        <is>
          <t>P-46: Napojenie vodovodnej prípojky na verejný vodovod a zaústenie kanalizačnej prípojky do verejnej stoky vykonáva prevádzkovateľ verejnej siete na náklady investora; dokumentácia neuvádza dimenziu ani materiál verejných potrubí, preto tieto práce v súpise nie sú. Vystrojenie vodomernej šachty vrátane fakturačného vodomeru DN 50 v súpise je. Navŕtavací pás alebo T-kus so zemnou súpravou v našom súpise by ho zvýšil o 300 až 800 EUR podľa dimenzie verejného radu.</t>
        </is>
      </c>
    </row>
    <row r="66" ht="54" customHeight="1">
      <c r="B66" s="90" t="inlineStr">
        <is>
          <t>P-47: Revízne šachty sú zostavené z dielcov, ktoré cenová sústava ponúka: dno s kynetou výšky 700 mm, kónus 1000/600 výšky 576 mm a vyrovnávací prstenec do 100 mm. Výkres kótuje dno 680 mm a kónus 630 mm; rozdiel 34 mm na šachtu vyrovná vyrovnávací prstenec a maltové lôžka spojov. Dielce šachiet presne podľa výkresu na zákazku by ich cenu zvýšili o 10 až 15 %.</t>
        </is>
      </c>
    </row>
    <row r="67" ht="40.5" customHeight="1">
      <c r="B67" s="90" t="inlineStr">
        <is>
          <t>P-48: Zvislé trasy sú predĺžené o ležatý zvod 0,80 m pod podlahou 1.NP, o 0,50 m k odbočke na poslednom podlaží a o 1,00 m vyvedenia kanalizačného odvetrania nad strechu; dokumentácia tieto rozmery nekótuje. Bez prídavkov zvislých trás by sa súpis znížil približne o 1 900 EUR.</t>
        </is>
      </c>
    </row>
    <row r="68" ht="54" customHeight="1">
      <c r="B68" s="90" t="inlineStr">
        <is>
          <t>P-49: Podklad pod vonkajšie jednotky tepelných čerpadiel (betónová pätka alebo rámový podstavec) dokumentácia nepredpisuje; technická správa uvádza antivibračné silentbloky len pri kondenzačných jednotkách klimatizácie, ktoré sú v súpise. Podklad pod tepelné čerpadlá je preto uvažovaný ako súčasť stavebnej časti. Rámový podstavec výrobcu pod 27 vonkajších jednotiek by súpis zvýšil približne o 11 600 EUR.</t>
        </is>
      </c>
    </row>
    <row r="69" ht="40.5" customHeight="1">
      <c r="B69" s="90" t="inlineStr">
        <is>
          <t>P-50: Rozmer otvoru pri prestupe kábla požiarne deliacou konštrukciou dokumentácia neurčuje; uvažovaný je jadrový vrt D 150 mm na jeden prívodný kábel, teda trieda tesnenia do 0,1 m2. Ak sa prestupy zhotovia ako otvory nad 0,1 m2, súpis sa zvýši približne o 1 023 EUR.</t>
        </is>
      </c>
    </row>
    <row r="70" ht="40.5" customHeight="1">
      <c r="B70" s="90" t="inlineStr">
        <is>
          <t>P-51: Dĺžku odvodu odmrazovacej vody od vonkajších jednotiek tepelných čerpadiel a odvodu od poistných výtokov zásobníkov dokumentácia neurčuje; uvažované sú 3,00 m na jednotku a 2,00 m na bytovú sústavu. Dvojnásobné dĺžky by súpis zvýšili približne o 840 EUR.</t>
        </is>
      </c>
    </row>
    <row r="71" ht="54" customHeight="1">
      <c r="B71" s="90" t="inlineStr">
        <is>
          <t>P-52: Cenová sústava CENEKON nemá triedu pre prepláchnutie a napustenie sústavy s podlahovým vykurovaním ani pre funkčnú vykurovaciu skúšku podľa STN EN 1264-4; obidva kroky sú preto ocenené hodinovou sadzbou montéra a počet hodín je uvažovaný 2,00 hod na napustenie a 3,00 hod na vykurovaciu skúšku jednej bytovej sústavy. Dvojnásobný počet hodín by súpis zvýšil približne o 2 700 EUR.</t>
        </is>
      </c>
    </row>
    <row r="72" ht="40.5" customHeight="1">
      <c r="B72" s="90" t="inlineStr">
        <is>
          <t>P-53: Plocha na vyčistenie budovy po montážnych prácach je uvažovaná ako hrubá podlahová plocha, teda zastavaná plocha 742,85 m2 krát štyri podlažia. Ak sa vykáže len čistá podlahová plocha bez konštrukcií (približne 85 %), súpis sa zníži približne o 2 890 EUR.</t>
        </is>
      </c>
    </row>
    <row r="73" ht="27" customHeight="1">
      <c r="B73" s="90" t="inlineStr">
        <is>
          <t>P-54: Objemová hmotnosť zmiešaného stavebného odpadu z montážnych prác je uvažovaná 0,15 t/m3; skutočnú hmotnosť určí váženie na skládke. Dvojnásobná hmotnosť by súpis zvýšila približne o 840 EUR.</t>
        </is>
      </c>
    </row>
    <row r="74" ht="40.5" customHeight="1">
      <c r="B74" s="90" t="inlineStr">
        <is>
          <t>P-55: Počty tvarovok potrubia spiro (27 kolien DN 125, 44 kolien DN 160, 50 T-kusov a 27 prechodov) sú dopočítané z topológie rozvodu, pretože výkresy tvarovky nekótujú. Odchýlka 20 % by súpis zmenila približne o 490 EUR.</t>
        </is>
      </c>
    </row>
    <row r="75" ht="54" customHeight="1">
      <c r="B75" s="90" t="inlineStr">
        <is>
          <t>P-56: Zvody bleskozvodu sú ocenené izolovaným hliníkovým drôtom AlMgSi Ø 8 mm PVC podľa legendy výkresu bleskozvodu a sú vedené v ochrannej rúrke pod omietkou, ako predpisuje technická správa; hliník so zachytávacou sústavou netvorí galvanický pár, takže náter zvodu odpadá. Variant s neizolovaným drôtom v samotnej ochrannej rúrke by súpis znížil o 113 EUR.</t>
        </is>
      </c>
    </row>
    <row r="76" ht="40.5" customHeight="1">
      <c r="B76" s="90" t="inlineStr">
        <is>
          <t>P-57: Rozsah ochranného zábradlia okolo otvorených výkopov je uvažovaný po jednej strane ryhy v celej dĺžke, teda 317,30 m; technické správy zaistenie výkopov predpisujú, rozsah neurčujú. Zábradlie po oboch stranách by súpis zvýšilo približne o 2 504 EUR.</t>
        </is>
      </c>
    </row>
    <row r="77" ht="40.5" customHeight="1">
      <c r="B77" s="90" t="inlineStr">
        <is>
          <t>P-58: Dĺžka pripojovacieho potrubia kondenzátu od zápachových uzávierok vzduchotechniky do kanalizácie je uvažovaná 2,00 m na jednu uzávierku; dokumentácia trasu neurčuje. Dvojnásobná dĺžka by súpis zvýšila približne o 225 EUR.</t>
        </is>
      </c>
    </row>
    <row r="78" ht="40.5" customHeight="1">
      <c r="B78" s="90" t="inlineStr">
        <is>
          <t>P-59: Doplnenie chladiva R32 nad výrobnú náplň nie je v súpise: priemerná dĺžka chladivovej dvojice na jeden okruh je 21,4 m, čo je na hranici bežnej výrobnej náplne split jednotiek. Ak výrobca zvolenej jednotky predplní kratšiu trasu, doplnenie chladiva by súpis zvýšilo približne o 130 až 250 EUR.</t>
        </is>
      </c>
    </row>
    <row r="79" ht="40.5" customHeight="1">
      <c r="B79" s="90" t="inlineStr">
        <is>
          <t>P-60: Prívod vzduchu do odvetrávaných miestností je podľa technickej správy riešený bezprahovými dverami, ktoré sú súčasťou stavebnej časti. Ak sa namiesto nich osadia dverové mriežky, súpis vzduchotechniky sa zvýši približne o 1 200 EUR.</t>
        </is>
      </c>
    </row>
    <row r="80" ht="54" customHeight="1">
      <c r="B80" s="90" t="inlineStr">
        <is>
          <t>P-61: Dĺžky vnútorných káblov vychádzajú z počtu obvodov podľa schémy bytového rozvádzača (dva obvody 3x1,5, sedem 3x2,5 a dva 5x2,5) a z trasy odmeranej z pôdorysov silnoprúdu. Uvažuje sa, že každý obvod prejde v priemere polovicou spoločnej trasy a že na každý prístrojový bod pripadá 0,80 m zvislého úseku, ktorý pôdorys nezobrazuje. Plný prechod trasou u každého obvodu by súpis zvýšil približne o 6 500 EUR.</t>
        </is>
      </c>
    </row>
    <row r="81" ht="40.5" customHeight="1">
      <c r="B81" s="90" t="inlineStr">
        <is>
          <t>P-62: Tepelné izolácie rozvodov vody sú ocenené v katalógových hrúbkach 9 mm pre studenú a 19 mm pre teplú vodu; technická správa uvádza 10 a 20 mm, cenová sústava tieto hrúbky pre dané priemery nemá. Bližšia hrúbka v sústave nie je, cena sa tým nemení.</t>
        </is>
      </c>
    </row>
    <row r="82" ht="40.5" customHeight="1">
      <c r="B82" s="90" t="inlineStr">
        <is>
          <t>P-63: Komplexné vyskúšanie a zaregulovanie vzduchotechniky je ocenené sadzbou za celé zariadenie, teda 241,21 EUR; počet ventilátorov a meracích bodov cenník neurčuje. Ocenenie podľa hodinovej sadzby, teda 60 hodín, by súpis zvýšilo o 793,79 EUR.</t>
        </is>
      </c>
    </row>
    <row r="83" ht="40.5" customHeight="1">
      <c r="B83" s="90" t="inlineStr">
        <is>
          <t>P-64: Závesy a objímky potrubí zdravotechniky nie sú samostatnou položkou, pretože montážne položky potrubia obsahujú potrubnú objímku a skrutky na každý meter. Technická správa predpisuje značkový závesný systém; ak sa má oceniť samostatne, doplní sa po cenovej ponuke dodávateľa.</t>
        </is>
      </c>
    </row>
    <row r="84" ht="40.5" customHeight="1">
      <c r="B84" s="90" t="inlineStr">
        <is>
          <t>P-65: Značenie potrubia podľa STN 13 0072 je ocenené jedným štítkom na každú vodovodnú stúpačku na každom podlaží, spolu 36 kusov; technická správa počet a rozmiestnenie štítkov neurčuje. Hustejšie značenie aj na ležatých rozvodoch a armatúrach by súpis zvýšilo o 199,08 EUR.</t>
        </is>
      </c>
    </row>
    <row r="85" ht="40.5" customHeight="1">
      <c r="B85" s="90" t="inlineStr">
        <is>
          <t>P-66: Vytýčenie jestvujúcich podzemných vedení je ocenené jedným vytyčovacím bodom na každú z piatich sietí vedených areálom; situácia počet vytyčovacích bodov neurčuje. Vytýčenie po celej dĺžke rýh, teda 23 bodov ako pri nových trasách, by súpis zvýšilo o 486,00 EUR.</t>
        </is>
      </c>
    </row>
    <row r="86" ht="40.5" customHeight="1">
      <c r="B86" s="90" t="inlineStr">
        <is>
          <t>P-67: Izolačné držiaky prípojníc rozvádzača RE sú ocenené v rozstupe 0,50 m po šírke zostavy skríň, teda 7 kusov; výkres rozstup podopretia neurčuje. Hustejší rozstup 0,35 m, teda 10 kusov, by súpis zvýšil o 93,00 EUR.</t>
        </is>
      </c>
    </row>
  </sheetData>
  <pageMargins left="0.75" right="0.75" top="1" bottom="1" header="0.5" footer="0.5"/>
  <pageSetup orientation="portrait" paperSize="9" fitToHeight="1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title xmlns:dc="http://purl.org/dc/elements/1.1/">Rozpočet - Polyfunkčný dom, prestavba, Trnavský kraj</dc:title>
  <dcterms:created xmlns:dcterms="http://purl.org/dc/terms/" xmlns:xsi="http://www.w3.org/2001/XMLSchema-instance" xsi:type="dcterms:W3CDTF">2026-10-07T00:00:00Z</dcterms:created>
  <dcterms:modified xmlns:dcterms="http://purl.org/dc/terms/" xmlns:xsi="http://www.w3.org/2001/XMLSchema-instance" xsi:type="dcterms:W3CDTF">2026-10-07T13:39:34Z</dcterms:modified>
</cp:coreProperties>
</file>